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activeTab="14"/>
  </bookViews>
  <sheets>
    <sheet name="1" sheetId="48" r:id="rId1"/>
    <sheet name="2" sheetId="52" r:id="rId2"/>
    <sheet name="3" sheetId="54" r:id="rId3"/>
    <sheet name="4" sheetId="50" r:id="rId4"/>
    <sheet name="5" sheetId="37" r:id="rId5"/>
    <sheet name="6" sheetId="53" r:id="rId6"/>
    <sheet name="7" sheetId="38" r:id="rId7"/>
    <sheet name="8" sheetId="56" r:id="rId8"/>
    <sheet name="9" sheetId="59" r:id="rId9"/>
    <sheet name="10" sheetId="60" r:id="rId10"/>
    <sheet name="11" sheetId="39" r:id="rId11"/>
    <sheet name="12" sheetId="40" r:id="rId12"/>
    <sheet name="2018 год" sheetId="16" r:id="rId13"/>
    <sheet name="Лист2" sheetId="29" r:id="rId14"/>
    <sheet name="Работы" sheetId="61" r:id="rId15"/>
  </sheets>
  <definedNames>
    <definedName name="Ед_изм">Лист2!$B$1:$B$6</definedName>
    <definedName name="Материал">Лист2!$C$1:$C$18</definedName>
    <definedName name="Наим_работ">Лист2!$A$1:$A$33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16" i="61"/>
  <c r="I16"/>
  <c r="J16"/>
  <c r="K16"/>
  <c r="G16"/>
  <c r="K15"/>
  <c r="J15"/>
  <c r="H15"/>
  <c r="G15"/>
  <c r="K13"/>
  <c r="J13"/>
  <c r="H13"/>
  <c r="G13"/>
  <c r="I13"/>
  <c r="F14"/>
  <c r="F13"/>
  <c r="F15"/>
  <c r="K12"/>
  <c r="J12"/>
  <c r="H12"/>
  <c r="G12"/>
  <c r="I12" s="1"/>
  <c r="K11"/>
  <c r="J11"/>
  <c r="H11"/>
  <c r="G11"/>
  <c r="I11" s="1"/>
  <c r="K10"/>
  <c r="J10"/>
  <c r="H10"/>
  <c r="G10"/>
  <c r="I10" s="1"/>
  <c r="K9"/>
  <c r="J9"/>
  <c r="H9"/>
  <c r="G9"/>
  <c r="I9" s="1"/>
  <c r="K8"/>
  <c r="J8"/>
  <c r="H8"/>
  <c r="G8"/>
  <c r="I8" s="1"/>
  <c r="K7"/>
  <c r="J7"/>
  <c r="H7"/>
  <c r="G7"/>
  <c r="I7" s="1"/>
  <c r="K6"/>
  <c r="J6"/>
  <c r="H6"/>
  <c r="G6"/>
  <c r="I6" s="1"/>
  <c r="K5"/>
  <c r="J5"/>
  <c r="H5"/>
  <c r="G5"/>
  <c r="I5" s="1"/>
  <c r="K4"/>
  <c r="J4"/>
  <c r="H4"/>
  <c r="G4"/>
  <c r="I4" s="1"/>
  <c r="K3"/>
  <c r="J3"/>
  <c r="H3"/>
  <c r="G3"/>
  <c r="I3" s="1"/>
  <c r="F12"/>
  <c r="F11"/>
  <c r="F10"/>
  <c r="F9"/>
  <c r="F8"/>
  <c r="F7"/>
  <c r="F6"/>
  <c r="F5"/>
  <c r="F4"/>
  <c r="F3"/>
  <c r="F64" i="60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9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E46" i="56"/>
  <c r="E47"/>
  <c r="E48"/>
  <c r="F64"/>
  <c r="F63"/>
  <c r="F62"/>
  <c r="F61"/>
  <c r="F60"/>
  <c r="F59"/>
  <c r="F58"/>
  <c r="F57"/>
  <c r="F56"/>
  <c r="F44"/>
  <c r="F43"/>
  <c r="F42"/>
  <c r="F41"/>
  <c r="F40"/>
  <c r="F39"/>
  <c r="F38"/>
  <c r="F37"/>
  <c r="F35"/>
  <c r="E49" s="1"/>
  <c r="F64" i="54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3"/>
  <c r="F63"/>
  <c r="F62"/>
  <c r="F61"/>
  <c r="F60"/>
  <c r="F59"/>
  <c r="F58"/>
  <c r="F57"/>
  <c r="F56"/>
  <c r="E49"/>
  <c r="E48"/>
  <c r="E47"/>
  <c r="E46"/>
  <c r="F44"/>
  <c r="F43"/>
  <c r="F42"/>
  <c r="F41"/>
  <c r="F40"/>
  <c r="F39"/>
  <c r="F38"/>
  <c r="F37"/>
  <c r="F36"/>
  <c r="F35"/>
  <c r="I15" i="61" l="1"/>
  <c r="E49" i="60"/>
  <c r="E49" i="59"/>
  <c r="D50" s="1"/>
  <c r="F65" i="56"/>
  <c r="E49" i="54"/>
  <c r="F65" i="53"/>
  <c r="E51"/>
  <c r="D50"/>
  <c r="F64" i="52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0"/>
  <c r="F63"/>
  <c r="F62"/>
  <c r="F61"/>
  <c r="F60"/>
  <c r="F59"/>
  <c r="F58"/>
  <c r="F57"/>
  <c r="F65" s="1"/>
  <c r="F56"/>
  <c r="E49"/>
  <c r="E47"/>
  <c r="E46"/>
  <c r="F44"/>
  <c r="F43"/>
  <c r="F42"/>
  <c r="F41"/>
  <c r="F40"/>
  <c r="F39"/>
  <c r="F38"/>
  <c r="F37"/>
  <c r="F36"/>
  <c r="F35"/>
  <c r="E48" s="1"/>
  <c r="F64" i="48"/>
  <c r="F63"/>
  <c r="F62"/>
  <c r="F61"/>
  <c r="F60"/>
  <c r="F59"/>
  <c r="F58"/>
  <c r="F57"/>
  <c r="F56"/>
  <c r="F65" s="1"/>
  <c r="E47"/>
  <c r="E46"/>
  <c r="F44"/>
  <c r="F43"/>
  <c r="F42"/>
  <c r="F41"/>
  <c r="F40"/>
  <c r="F39"/>
  <c r="F38"/>
  <c r="F37"/>
  <c r="F36"/>
  <c r="F35"/>
  <c r="E48" s="1"/>
  <c r="F57" i="40"/>
  <c r="F44"/>
  <c r="F35"/>
  <c r="F36"/>
  <c r="F56" i="39"/>
  <c r="F57"/>
  <c r="F35"/>
  <c r="F36"/>
  <c r="F37"/>
  <c r="F56" i="38"/>
  <c r="F57"/>
  <c r="F65" s="1"/>
  <c r="F44"/>
  <c r="F35"/>
  <c r="F36"/>
  <c r="F35" i="37"/>
  <c r="F36"/>
  <c r="F44"/>
  <c r="F56"/>
  <c r="F57"/>
  <c r="F65" s="1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D39" i="16" s="1"/>
  <c r="E48" i="39"/>
  <c r="E47"/>
  <c r="E46"/>
  <c r="F43"/>
  <c r="F42"/>
  <c r="F41"/>
  <c r="F40"/>
  <c r="F39"/>
  <c r="F38"/>
  <c r="F64" i="38"/>
  <c r="F63"/>
  <c r="F62"/>
  <c r="F61"/>
  <c r="F60"/>
  <c r="F59"/>
  <c r="F58"/>
  <c r="E48"/>
  <c r="E47"/>
  <c r="E46"/>
  <c r="F43"/>
  <c r="F42"/>
  <c r="F41"/>
  <c r="F40"/>
  <c r="F39"/>
  <c r="F38"/>
  <c r="F37"/>
  <c r="F64" i="37"/>
  <c r="F63"/>
  <c r="F62"/>
  <c r="F61"/>
  <c r="F60"/>
  <c r="F59"/>
  <c r="F58"/>
  <c r="E48"/>
  <c r="E47"/>
  <c r="E46"/>
  <c r="F43"/>
  <c r="F42"/>
  <c r="F41"/>
  <c r="F40"/>
  <c r="F39"/>
  <c r="F38"/>
  <c r="F37"/>
  <c r="E51" i="60" l="1"/>
  <c r="C67" s="1"/>
  <c r="D50"/>
  <c r="E51" i="59"/>
  <c r="C67" s="1"/>
  <c r="D50" i="56"/>
  <c r="E51" s="1"/>
  <c r="C67" s="1"/>
  <c r="D50" i="54"/>
  <c r="E51" s="1"/>
  <c r="C67" s="1"/>
  <c r="C67" i="53"/>
  <c r="E49" i="52"/>
  <c r="D50" i="50"/>
  <c r="E51"/>
  <c r="C67" s="1"/>
  <c r="E49" i="48"/>
  <c r="E49" i="40"/>
  <c r="D50" s="1"/>
  <c r="E49" i="39"/>
  <c r="D50" s="1"/>
  <c r="E49" i="38"/>
  <c r="D50" s="1"/>
  <c r="E49" i="37"/>
  <c r="D50" s="1"/>
  <c r="D50" i="52" l="1"/>
  <c r="E51" s="1"/>
  <c r="C67" s="1"/>
  <c r="D50" i="48"/>
  <c r="E51" s="1"/>
  <c r="C67" s="1"/>
  <c r="E51" i="40"/>
  <c r="C67" s="1"/>
  <c r="E51" i="39"/>
  <c r="C67" s="1"/>
  <c r="E51" i="38"/>
  <c r="E51" i="37"/>
  <c r="C67" s="1"/>
  <c r="C67" i="38" l="1"/>
  <c r="B35" i="16"/>
  <c r="C41" s="1"/>
</calcChain>
</file>

<file path=xl/sharedStrings.xml><?xml version="1.0" encoding="utf-8"?>
<sst xmlns="http://schemas.openxmlformats.org/spreadsheetml/2006/main" count="770" uniqueCount="125">
  <si>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</si>
  <si>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</si>
  <si>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</si>
  <si>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</si>
  <si>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</si>
  <si>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</si>
  <si>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</si>
  <si>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</si>
  <si>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</si>
  <si>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</si>
  <si>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</si>
  <si>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</si>
  <si>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</si>
  <si>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</si>
  <si>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</si>
  <si>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</si>
  <si>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</si>
  <si>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</si>
  <si>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</si>
  <si>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</si>
  <si>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</si>
  <si>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</si>
  <si>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</si>
  <si>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</si>
  <si>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</si>
  <si>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</si>
  <si>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</si>
  <si>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</si>
  <si>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</si>
  <si>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</si>
  <si>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</si>
  <si>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</si>
  <si>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</si>
  <si>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</si>
  <si>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</si>
  <si>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</si>
  <si>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</si>
  <si>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</si>
  <si>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</si>
  <si>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</si>
  <si>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</si>
  <si>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</si>
  <si>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</si>
  <si>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</si>
  <si>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</si>
  <si>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</si>
  <si>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</si>
  <si>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</si>
  <si>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</si>
  <si>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</si>
  <si>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</si>
  <si>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</si>
  <si>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</si>
  <si>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</si>
  <si>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</si>
  <si>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</si>
  <si>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</si>
  <si>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t>Молодежная д 3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</si>
  <si>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</si>
  <si>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</si>
  <si>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</si>
  <si>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</si>
  <si>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</si>
  <si>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Маяковского д 15</t>
  </si>
  <si>
    <t>Закрытие ЦО</t>
  </si>
  <si>
    <t>элев</t>
  </si>
  <si>
    <t>R</t>
  </si>
  <si>
    <t>Открытие ГВС после испытаний</t>
  </si>
  <si>
    <t>Закрытие ГВС</t>
  </si>
  <si>
    <t>Проверка ограничений на открытие чердачных люков</t>
  </si>
  <si>
    <t>саморез</t>
  </si>
  <si>
    <t>уголок</t>
  </si>
  <si>
    <t>болт мебельный</t>
  </si>
  <si>
    <t>гайка</t>
  </si>
  <si>
    <t>Установка проушины под навесной замок на люк выхода на чердак</t>
  </si>
  <si>
    <t>Сбивание сосулек</t>
  </si>
  <si>
    <t>пог.м</t>
  </si>
  <si>
    <t>Ремонт сгона ЦО</t>
  </si>
  <si>
    <t>Замена счетчиков воды</t>
  </si>
  <si>
    <t>Проверка колодцев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</si>
  <si>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_30__</t>
    </r>
    <r>
      <rPr>
        <sz val="12"/>
        <color theme="1"/>
        <rFont val="Times New Roman"/>
        <family val="1"/>
        <charset val="204"/>
      </rPr>
      <t>»      январь 2018г.</t>
    </r>
  </si>
  <si>
    <t>Прочистка канализации</t>
  </si>
  <si>
    <t>Зачистка, покраска козырьков и откосов в дверных проемах на два раза</t>
  </si>
  <si>
    <t>Замер и вырезка стекла</t>
  </si>
  <si>
    <t>краска фасадная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</si>
  <si>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_15__</t>
    </r>
    <r>
      <rPr>
        <sz val="12"/>
        <color theme="1"/>
        <rFont val="Times New Roman"/>
        <family val="1"/>
        <charset val="204"/>
      </rPr>
      <t>»      август 2018г.</t>
    </r>
  </si>
  <si>
    <t>Вставка стекол в 1 подъезде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</si>
  <si>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_04__</t>
    </r>
    <r>
      <rPr>
        <sz val="12"/>
        <color theme="1"/>
        <rFont val="Times New Roman"/>
        <family val="1"/>
        <charset val="204"/>
      </rPr>
      <t>»      сентябрь 2018г.</t>
    </r>
  </si>
  <si>
    <t>Отключение питающих проводов между 3 и 4 эт оборванных после установки входной двери кв 46 Монтаж и прокладка обходной проводки до распр кор 4 этажа</t>
  </si>
  <si>
    <t>провод АВВГ 2,5х2</t>
  </si>
  <si>
    <t>клеммник 2,5х12</t>
  </si>
  <si>
    <t>изолента ПВХ</t>
  </si>
  <si>
    <t>электролампа Р-40W</t>
  </si>
  <si>
    <t>стяжки нейлоновые 200х4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</si>
  <si>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  сентябрь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</si>
  <si>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__17_</t>
    </r>
    <r>
      <rPr>
        <sz val="12"/>
        <color theme="1"/>
        <rFont val="Times New Roman"/>
        <family val="1"/>
        <charset val="204"/>
      </rPr>
      <t>»      октябрь 2018г.</t>
    </r>
  </si>
  <si>
    <t>Маяковского д 15 кв 18</t>
  </si>
  <si>
    <t>Устранение обрыва стоякового фазного п Зачистка и протяжка соединения нулового этажного проводароавода Устранение обрыва квартирного нулевого провода</t>
  </si>
  <si>
    <t>Сбивание сосулек и наледи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</si>
  <si>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__07_</t>
    </r>
    <r>
      <rPr>
        <sz val="12"/>
        <color theme="1"/>
        <rFont val="Times New Roman"/>
        <family val="1"/>
        <charset val="204"/>
      </rPr>
      <t>»      март 2018г.</t>
    </r>
  </si>
  <si>
    <t>Запуск отопления</t>
  </si>
  <si>
    <t>Продувка стояка ЦО</t>
  </si>
  <si>
    <t>Установка тройника на стояк ЦО</t>
  </si>
  <si>
    <t>Осмотр стояка ЦО</t>
  </si>
  <si>
    <t>Осмотр квартиры на предмет протечки</t>
  </si>
  <si>
    <t>Замена манометров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</si>
  <si>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__09_</t>
    </r>
    <r>
      <rPr>
        <sz val="12"/>
        <color theme="1"/>
        <rFont val="Times New Roman"/>
        <family val="1"/>
        <charset val="204"/>
      </rPr>
      <t>»      октябрь 2018г.</t>
    </r>
  </si>
  <si>
    <t>тройник 20х1/2 20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</si>
  <si>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__18_</t>
    </r>
    <r>
      <rPr>
        <sz val="12"/>
        <color theme="1"/>
        <rFont val="Times New Roman"/>
        <family val="1"/>
        <charset val="204"/>
      </rPr>
      <t>»      октябрь 2018г.</t>
    </r>
  </si>
  <si>
    <t>пружина</t>
  </si>
  <si>
    <t>шпингалет</t>
  </si>
  <si>
    <t>Подгонка ремонт установка пружин и шпингалетов на двери в подъезде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</si>
  <si>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__24_</t>
    </r>
    <r>
      <rPr>
        <sz val="12"/>
        <color theme="1"/>
        <rFont val="Times New Roman"/>
        <family val="1"/>
        <charset val="204"/>
      </rPr>
      <t>»      октябрь 2018г.</t>
    </r>
  </si>
  <si>
    <t>Коэффициенты</t>
  </si>
  <si>
    <t>накладные расходы 20%</t>
  </si>
  <si>
    <t>ИТОГО трудозатрат</t>
  </si>
  <si>
    <t>Материалы</t>
  </si>
  <si>
    <t>Всего</t>
  </si>
  <si>
    <t>Замена отсечных кранов</t>
  </si>
  <si>
    <t>Спуск и наполнение стояков ХВС ГВС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</si>
  <si>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_24__</t>
    </r>
    <r>
      <rPr>
        <sz val="12"/>
        <color theme="1"/>
        <rFont val="Times New Roman"/>
        <family val="1"/>
        <charset val="204"/>
      </rPr>
      <t>»      декабрь 2018г.</t>
    </r>
  </si>
  <si>
    <t>Маяковского д 15 кв 32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</si>
  <si>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_26__</t>
    </r>
    <r>
      <rPr>
        <sz val="12"/>
        <color theme="1"/>
        <rFont val="Times New Roman"/>
        <family val="1"/>
        <charset val="204"/>
      </rPr>
      <t>»      декабрь 2018г.</t>
    </r>
  </si>
  <si>
    <t>Маяковского д 15 кв 14</t>
  </si>
  <si>
    <t>пломба свинцовая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</si>
</sst>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4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0" fillId="0" borderId="0" xfId="0" applyNumberFormat="1"/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G11" sqref="G11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80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77</v>
      </c>
      <c r="B35" s="7" t="s">
        <v>48</v>
      </c>
      <c r="C35" s="7">
        <v>4</v>
      </c>
      <c r="D35" s="7">
        <v>0.6</v>
      </c>
      <c r="E35" s="7">
        <v>403.06</v>
      </c>
      <c r="F35" s="22">
        <f t="shared" ref="F35:F44" si="0">C35*D35*E35</f>
        <v>967.34399999999994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11.608127999999999</v>
      </c>
    </row>
    <row r="50" spans="1:8" ht="30" customHeight="1" thickBot="1">
      <c r="A50" s="21" t="s">
        <v>51</v>
      </c>
      <c r="B50" s="21"/>
      <c r="C50" s="37">
        <v>0</v>
      </c>
      <c r="D50" s="76">
        <f>(SUM(F35:F44)+SUM(E46:E49)+F65)*C50</f>
        <v>0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978.95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67"/>
      <c r="B56" s="68"/>
      <c r="C56" s="69"/>
      <c r="D56" s="40"/>
      <c r="E56" s="41"/>
      <c r="F56" s="41">
        <f t="shared" ref="F56:F64" si="2">D56*E56</f>
        <v>0</v>
      </c>
    </row>
    <row r="57" spans="1:8" ht="30" customHeight="1" thickBot="1">
      <c r="A57" s="67"/>
      <c r="B57" s="68"/>
      <c r="C57" s="69"/>
      <c r="D57" s="40"/>
      <c r="E57" s="41"/>
      <c r="F57" s="41">
        <f t="shared" si="2"/>
        <v>0</v>
      </c>
    </row>
    <row r="58" spans="1:8" ht="30" customHeight="1" thickBot="1">
      <c r="A58" s="67"/>
      <c r="B58" s="68"/>
      <c r="C58" s="69"/>
      <c r="D58" s="40"/>
      <c r="E58" s="41"/>
      <c r="F58" s="41">
        <f t="shared" si="2"/>
        <v>0</v>
      </c>
    </row>
    <row r="59" spans="1:8" ht="30" customHeight="1" thickBot="1">
      <c r="A59" s="67"/>
      <c r="B59" s="68"/>
      <c r="C59" s="69"/>
      <c r="D59" s="40"/>
      <c r="E59" s="41"/>
      <c r="F59" s="41">
        <f t="shared" si="2"/>
        <v>0</v>
      </c>
    </row>
    <row r="60" spans="1:8" ht="30" customHeight="1" thickBot="1">
      <c r="A60" s="67"/>
      <c r="B60" s="68"/>
      <c r="C60" s="69"/>
      <c r="D60" s="40"/>
      <c r="E60" s="41"/>
      <c r="F60" s="41">
        <f t="shared" si="2"/>
        <v>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978.95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112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60"/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111</v>
      </c>
      <c r="B35" s="7" t="s">
        <v>48</v>
      </c>
      <c r="C35" s="7">
        <v>3</v>
      </c>
      <c r="D35" s="7">
        <v>1</v>
      </c>
      <c r="E35" s="7">
        <v>200.04</v>
      </c>
      <c r="F35" s="22">
        <f t="shared" ref="F35:F44" si="0">C35*D35*E35</f>
        <v>600.12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IF(ISBLANK(D46),0,ROUND((C46/100)*SUM(F32:F41),2))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/>
      <c r="E49" s="36">
        <f>IF(ISBLANK(D49),0,ROUND((C49/100)*SUM(F35:F44),2))</f>
        <v>0</v>
      </c>
    </row>
    <row r="50" spans="1:8" ht="30" customHeight="1" thickBot="1">
      <c r="A50" s="21" t="s">
        <v>51</v>
      </c>
      <c r="B50" s="21"/>
      <c r="C50" s="37">
        <v>0.2</v>
      </c>
      <c r="D50" s="76">
        <f>(SUM(F35:F44)+SUM(E46:E49)+F65)*C50</f>
        <v>190.94400000000002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791.06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62" t="s">
        <v>24</v>
      </c>
      <c r="E55" s="62" t="s">
        <v>25</v>
      </c>
      <c r="F55" s="62" t="s">
        <v>26</v>
      </c>
    </row>
    <row r="56" spans="1:8" ht="30" customHeight="1" thickBot="1">
      <c r="A56" s="67" t="s">
        <v>109</v>
      </c>
      <c r="B56" s="68"/>
      <c r="C56" s="69"/>
      <c r="D56" s="40">
        <v>3</v>
      </c>
      <c r="E56" s="41">
        <v>65</v>
      </c>
      <c r="F56" s="41">
        <f t="shared" ref="F56:F64" si="2">D56*E56</f>
        <v>195</v>
      </c>
    </row>
    <row r="57" spans="1:8" ht="30" customHeight="1" thickBot="1">
      <c r="A57" s="67" t="s">
        <v>110</v>
      </c>
      <c r="B57" s="68"/>
      <c r="C57" s="69"/>
      <c r="D57" s="40">
        <v>5</v>
      </c>
      <c r="E57" s="41">
        <v>30</v>
      </c>
      <c r="F57" s="41">
        <f t="shared" si="2"/>
        <v>150</v>
      </c>
    </row>
    <row r="58" spans="1:8" ht="30" customHeight="1" thickBot="1">
      <c r="A58" s="67" t="s">
        <v>70</v>
      </c>
      <c r="B58" s="68"/>
      <c r="C58" s="69"/>
      <c r="D58" s="40">
        <v>24</v>
      </c>
      <c r="E58" s="41">
        <v>0.4</v>
      </c>
      <c r="F58" s="41">
        <f t="shared" si="2"/>
        <v>9.6000000000000014</v>
      </c>
    </row>
    <row r="59" spans="1:8" ht="30" customHeight="1" thickBot="1">
      <c r="A59" s="67"/>
      <c r="B59" s="68"/>
      <c r="C59" s="69"/>
      <c r="D59" s="40"/>
      <c r="E59" s="41"/>
      <c r="F59" s="41">
        <f t="shared" si="2"/>
        <v>0</v>
      </c>
    </row>
    <row r="60" spans="1:8" ht="30" customHeight="1" thickBot="1">
      <c r="A60" s="67"/>
      <c r="B60" s="68"/>
      <c r="C60" s="69"/>
      <c r="D60" s="40"/>
      <c r="E60" s="41"/>
      <c r="F60" s="41">
        <f t="shared" si="2"/>
        <v>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354.6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1145.6599999999999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122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123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0.3</v>
      </c>
      <c r="E35" s="7">
        <v>403.06</v>
      </c>
      <c r="F35" s="22">
        <f t="shared" ref="F35:F43" si="0">C35*D35*E35</f>
        <v>241.83599999999998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2.9020319999999997</v>
      </c>
    </row>
    <row r="50" spans="1:8" ht="30" customHeight="1" thickBot="1">
      <c r="A50" s="21" t="s">
        <v>51</v>
      </c>
      <c r="B50" s="21"/>
      <c r="C50" s="37">
        <v>0.2</v>
      </c>
      <c r="D50" s="76">
        <f>(SUM(F35:F44)+SUM(E46:E49)+F65)*C50</f>
        <v>51.747606399999995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296.49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7" t="s">
        <v>124</v>
      </c>
      <c r="B56" s="68"/>
      <c r="C56" s="69"/>
      <c r="D56" s="40">
        <v>2</v>
      </c>
      <c r="E56" s="41">
        <v>7</v>
      </c>
      <c r="F56" s="41">
        <f t="shared" ref="F56:F64" si="2">D56*E56</f>
        <v>14</v>
      </c>
    </row>
    <row r="57" spans="1:8" ht="30" customHeight="1" thickBot="1">
      <c r="A57" s="67"/>
      <c r="B57" s="68"/>
      <c r="C57" s="69"/>
      <c r="D57" s="40"/>
      <c r="E57" s="41"/>
      <c r="F57" s="41">
        <f t="shared" si="2"/>
        <v>0</v>
      </c>
    </row>
    <row r="58" spans="1:8" ht="30" customHeight="1" thickBot="1">
      <c r="A58" s="67"/>
      <c r="B58" s="68"/>
      <c r="C58" s="69"/>
      <c r="D58" s="40"/>
      <c r="E58" s="41"/>
      <c r="F58" s="41">
        <f t="shared" si="2"/>
        <v>0</v>
      </c>
    </row>
    <row r="59" spans="1:8" ht="30" customHeight="1" thickBot="1">
      <c r="A59" s="67"/>
      <c r="B59" s="68"/>
      <c r="C59" s="69"/>
      <c r="D59" s="40"/>
      <c r="E59" s="41"/>
      <c r="F59" s="41">
        <f t="shared" si="2"/>
        <v>0</v>
      </c>
    </row>
    <row r="60" spans="1:8" ht="30" customHeight="1" thickBot="1">
      <c r="A60" s="67"/>
      <c r="B60" s="68"/>
      <c r="C60" s="69"/>
      <c r="D60" s="40"/>
      <c r="E60" s="41"/>
      <c r="F60" s="41">
        <f t="shared" si="2"/>
        <v>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14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310.49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120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121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118</v>
      </c>
      <c r="B35" s="7" t="s">
        <v>48</v>
      </c>
      <c r="C35" s="7">
        <v>2</v>
      </c>
      <c r="D35" s="7">
        <v>1</v>
      </c>
      <c r="E35" s="7">
        <v>403.06</v>
      </c>
      <c r="F35" s="22">
        <f t="shared" ref="F35:F44" si="0">C35*D35*E35</f>
        <v>806.12</v>
      </c>
    </row>
    <row r="36" spans="1:6" ht="30" customHeight="1" thickBot="1">
      <c r="A36" s="6" t="s">
        <v>119</v>
      </c>
      <c r="B36" s="7" t="s">
        <v>48</v>
      </c>
      <c r="C36" s="7">
        <v>4</v>
      </c>
      <c r="D36" s="7">
        <v>1</v>
      </c>
      <c r="E36" s="7">
        <v>403.06</v>
      </c>
      <c r="F36" s="22">
        <f t="shared" si="0"/>
        <v>1612.24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29.020320000000002</v>
      </c>
    </row>
    <row r="50" spans="1:8" ht="30" customHeight="1" thickBot="1">
      <c r="A50" s="21" t="s">
        <v>51</v>
      </c>
      <c r="B50" s="21"/>
      <c r="C50" s="37">
        <v>0</v>
      </c>
      <c r="D50" s="76">
        <f>(SUM(F35:F44)+SUM(E46:E49)+F65)*C50</f>
        <v>0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2447.38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7"/>
      <c r="B56" s="68"/>
      <c r="C56" s="69"/>
      <c r="D56" s="40"/>
      <c r="E56" s="41"/>
      <c r="F56" s="41"/>
    </row>
    <row r="57" spans="1:8" ht="30" customHeight="1" thickBot="1">
      <c r="A57" s="67"/>
      <c r="B57" s="68"/>
      <c r="C57" s="69"/>
      <c r="D57" s="40"/>
      <c r="E57" s="41"/>
      <c r="F57" s="41">
        <f t="shared" ref="F57:F64" si="2">D57*E57</f>
        <v>0</v>
      </c>
    </row>
    <row r="58" spans="1:8" ht="30" customHeight="1" thickBot="1">
      <c r="A58" s="67"/>
      <c r="B58" s="68"/>
      <c r="C58" s="69"/>
      <c r="D58" s="40"/>
      <c r="E58" s="41"/>
      <c r="F58" s="41">
        <f t="shared" si="2"/>
        <v>0</v>
      </c>
    </row>
    <row r="59" spans="1:8" ht="30" customHeight="1" thickBot="1">
      <c r="A59" s="67"/>
      <c r="B59" s="68"/>
      <c r="C59" s="69"/>
      <c r="D59" s="40"/>
      <c r="E59" s="41"/>
      <c r="F59" s="41">
        <f t="shared" si="2"/>
        <v>0</v>
      </c>
    </row>
    <row r="60" spans="1:8" ht="30" customHeight="1" thickBot="1">
      <c r="A60" s="67"/>
      <c r="B60" s="68"/>
      <c r="C60" s="69"/>
      <c r="D60" s="40"/>
      <c r="E60" s="41"/>
      <c r="F60" s="41">
        <f t="shared" si="2"/>
        <v>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2447.38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54"/>
  <sheetViews>
    <sheetView topLeftCell="A28" zoomScaleNormal="100" workbookViewId="0">
      <selection activeCell="B35" sqref="B35"/>
    </sheetView>
  </sheetViews>
  <sheetFormatPr defaultRowHeight="15"/>
  <cols>
    <col min="1" max="1" width="42" customWidth="1"/>
    <col min="2" max="2" width="16.7109375" customWidth="1"/>
    <col min="3" max="4" width="15.57031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58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57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 ht="24" customHeight="1">
      <c r="A33" s="86" t="s">
        <v>8</v>
      </c>
      <c r="B33" s="88" t="s">
        <v>12</v>
      </c>
      <c r="C33" s="85"/>
      <c r="D33" s="85"/>
      <c r="E33" s="85"/>
    </row>
    <row r="34" spans="1:6" ht="15.75" thickBot="1">
      <c r="A34" s="87"/>
      <c r="B34" s="89"/>
      <c r="C34" s="85"/>
      <c r="D34" s="85"/>
      <c r="E34" s="85"/>
    </row>
    <row r="35" spans="1:6" ht="30" customHeight="1" thickBot="1">
      <c r="A35" s="13" t="s">
        <v>41</v>
      </c>
      <c r="B35" s="24">
        <f>SUM('1:12'!E51)</f>
        <v>19960.890000000003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70" t="s">
        <v>42</v>
      </c>
      <c r="B39" s="71"/>
      <c r="C39" s="71"/>
      <c r="D39" s="24">
        <f>SUM('1:12'!F65)</f>
        <v>1513.6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21474.49</v>
      </c>
      <c r="D41" s="19"/>
      <c r="E41" s="19"/>
      <c r="F41" s="19"/>
    </row>
    <row r="42" spans="1:6" ht="15.75">
      <c r="A42" s="15"/>
    </row>
    <row r="43" spans="1:6" ht="60" customHeight="1">
      <c r="A43" s="66" t="s">
        <v>28</v>
      </c>
      <c r="B43" s="66"/>
      <c r="C43" s="66"/>
      <c r="D43" s="66"/>
      <c r="E43" s="66"/>
      <c r="F43" s="66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1" sqref="C1:C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style="53" bestFit="1" customWidth="1"/>
  </cols>
  <sheetData>
    <row r="1" spans="1:3">
      <c r="A1" s="53" t="s">
        <v>86</v>
      </c>
      <c r="B1" t="s">
        <v>49</v>
      </c>
      <c r="C1" s="53" t="s">
        <v>72</v>
      </c>
    </row>
    <row r="2" spans="1:3">
      <c r="A2" s="53" t="s">
        <v>68</v>
      </c>
      <c r="B2" t="s">
        <v>50</v>
      </c>
      <c r="C2" s="53" t="s">
        <v>73</v>
      </c>
    </row>
    <row r="3" spans="1:3">
      <c r="A3" s="53" t="s">
        <v>64</v>
      </c>
      <c r="B3" t="s">
        <v>76</v>
      </c>
      <c r="C3" s="53" t="s">
        <v>91</v>
      </c>
    </row>
    <row r="4" spans="1:3">
      <c r="A4" s="53" t="s">
        <v>105</v>
      </c>
      <c r="B4" t="s">
        <v>61</v>
      </c>
      <c r="C4" s="53" t="s">
        <v>90</v>
      </c>
    </row>
    <row r="5" spans="1:3">
      <c r="A5" s="53" t="s">
        <v>118</v>
      </c>
      <c r="B5" t="s">
        <v>48</v>
      </c>
      <c r="C5" s="53" t="s">
        <v>53</v>
      </c>
    </row>
    <row r="6" spans="1:3">
      <c r="A6" s="53" t="s">
        <v>78</v>
      </c>
      <c r="B6" t="s">
        <v>65</v>
      </c>
      <c r="C6" s="53" t="s">
        <v>84</v>
      </c>
    </row>
    <row r="7" spans="1:3">
      <c r="A7" s="53" t="s">
        <v>83</v>
      </c>
      <c r="C7" s="53" t="s">
        <v>124</v>
      </c>
    </row>
    <row r="8" spans="1:3">
      <c r="A8" s="53" t="s">
        <v>100</v>
      </c>
      <c r="C8" s="53" t="s">
        <v>89</v>
      </c>
    </row>
    <row r="9" spans="1:3" ht="30">
      <c r="A9" s="53" t="s">
        <v>82</v>
      </c>
      <c r="C9" s="53" t="s">
        <v>109</v>
      </c>
    </row>
    <row r="10" spans="1:3">
      <c r="A10" s="53" t="s">
        <v>104</v>
      </c>
      <c r="C10" s="53" t="s">
        <v>70</v>
      </c>
    </row>
    <row r="11" spans="1:3">
      <c r="A11" s="53" t="s">
        <v>59</v>
      </c>
      <c r="C11" s="53" t="s">
        <v>70</v>
      </c>
    </row>
    <row r="12" spans="1:3" ht="30">
      <c r="A12" s="53" t="s">
        <v>103</v>
      </c>
      <c r="C12" s="53" t="s">
        <v>93</v>
      </c>
    </row>
    <row r="13" spans="1:3" ht="60">
      <c r="A13" s="53" t="s">
        <v>88</v>
      </c>
      <c r="C13" s="53" t="s">
        <v>107</v>
      </c>
    </row>
    <row r="14" spans="1:3">
      <c r="A14" s="53" t="s">
        <v>67</v>
      </c>
      <c r="C14" s="53" t="s">
        <v>52</v>
      </c>
    </row>
    <row r="15" spans="1:3">
      <c r="A15" s="53" t="s">
        <v>60</v>
      </c>
      <c r="C15" s="53" t="s">
        <v>71</v>
      </c>
    </row>
    <row r="16" spans="1:3">
      <c r="A16" s="53" t="s">
        <v>47</v>
      </c>
      <c r="C16" s="53" t="s">
        <v>110</v>
      </c>
    </row>
    <row r="17" spans="1:3" ht="30">
      <c r="A17" s="53" t="s">
        <v>111</v>
      </c>
      <c r="C17" s="53" t="s">
        <v>92</v>
      </c>
    </row>
    <row r="18" spans="1:3">
      <c r="A18" s="53" t="s">
        <v>79</v>
      </c>
    </row>
    <row r="19" spans="1:3" ht="30">
      <c r="A19" s="53" t="s">
        <v>69</v>
      </c>
    </row>
    <row r="20" spans="1:3">
      <c r="A20" s="53" t="s">
        <v>101</v>
      </c>
    </row>
    <row r="21" spans="1:3">
      <c r="A21" s="53" t="s">
        <v>44</v>
      </c>
    </row>
    <row r="22" spans="1:3">
      <c r="A22" s="53" t="s">
        <v>81</v>
      </c>
    </row>
    <row r="23" spans="1:3">
      <c r="A23" s="53" t="s">
        <v>77</v>
      </c>
    </row>
    <row r="24" spans="1:3">
      <c r="A24" s="53" t="s">
        <v>45</v>
      </c>
    </row>
    <row r="25" spans="1:3">
      <c r="A25" s="53" t="s">
        <v>75</v>
      </c>
    </row>
    <row r="26" spans="1:3">
      <c r="A26" s="53" t="s">
        <v>98</v>
      </c>
    </row>
    <row r="27" spans="1:3" ht="30">
      <c r="A27" s="53" t="s">
        <v>62</v>
      </c>
    </row>
    <row r="28" spans="1:3">
      <c r="A28" s="53" t="s">
        <v>46</v>
      </c>
    </row>
    <row r="29" spans="1:3">
      <c r="A29" s="53" t="s">
        <v>119</v>
      </c>
    </row>
    <row r="30" spans="1:3" ht="30">
      <c r="A30" s="53" t="s">
        <v>74</v>
      </c>
    </row>
    <row r="31" spans="1:3">
      <c r="A31" s="53" t="s">
        <v>102</v>
      </c>
    </row>
    <row r="32" spans="1:3" ht="60">
      <c r="A32" s="53" t="s">
        <v>97</v>
      </c>
    </row>
  </sheetData>
  <sortState ref="C1:C32">
    <sortCondition ref="C1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10" workbookViewId="0">
      <selection activeCell="G16" sqref="G16:K16"/>
    </sheetView>
  </sheetViews>
  <sheetFormatPr defaultRowHeight="15"/>
  <cols>
    <col min="1" max="1" width="20.42578125" customWidth="1"/>
    <col min="7" max="8" width="14.85546875" customWidth="1"/>
    <col min="9" max="9" width="14.85546875" style="65" customWidth="1"/>
    <col min="10" max="11" width="14.85546875" customWidth="1"/>
  </cols>
  <sheetData>
    <row r="1" spans="1:11" ht="15" customHeight="1">
      <c r="A1" s="92" t="s">
        <v>8</v>
      </c>
      <c r="B1" s="92" t="s">
        <v>9</v>
      </c>
      <c r="C1" s="92" t="s">
        <v>10</v>
      </c>
      <c r="D1" s="92" t="s">
        <v>40</v>
      </c>
      <c r="E1" s="92" t="s">
        <v>11</v>
      </c>
      <c r="F1" s="90" t="s">
        <v>12</v>
      </c>
      <c r="G1" s="94" t="s">
        <v>113</v>
      </c>
      <c r="H1" s="96" t="s">
        <v>114</v>
      </c>
      <c r="I1" s="96" t="s">
        <v>115</v>
      </c>
      <c r="J1" s="96" t="s">
        <v>116</v>
      </c>
      <c r="K1" s="96" t="s">
        <v>117</v>
      </c>
    </row>
    <row r="2" spans="1:11" ht="48" customHeight="1" thickBot="1">
      <c r="A2" s="93"/>
      <c r="B2" s="93"/>
      <c r="C2" s="93"/>
      <c r="D2" s="93"/>
      <c r="E2" s="93"/>
      <c r="F2" s="91"/>
      <c r="G2" s="95"/>
      <c r="H2" s="97"/>
      <c r="I2" s="97"/>
      <c r="J2" s="97"/>
      <c r="K2" s="97"/>
    </row>
    <row r="3" spans="1:11" ht="16.5" thickBot="1">
      <c r="A3" s="6" t="s">
        <v>77</v>
      </c>
      <c r="B3" s="7" t="s">
        <v>48</v>
      </c>
      <c r="C3" s="7">
        <v>4</v>
      </c>
      <c r="D3" s="7">
        <v>0.6</v>
      </c>
      <c r="E3" s="7">
        <v>403.06</v>
      </c>
      <c r="F3" s="22">
        <f t="shared" ref="F3:F15" si="0">C3*D3*E3</f>
        <v>967.34399999999994</v>
      </c>
      <c r="G3" s="63">
        <f>IF('1'!$E$48=0,'1'!$E$49,'1'!$E$48)</f>
        <v>11.608127999999999</v>
      </c>
      <c r="H3" s="64">
        <f>'1'!$D$50</f>
        <v>0</v>
      </c>
      <c r="I3" s="64">
        <f t="shared" ref="I3:I12" si="1">ROUND(F3+G3+H3,2)</f>
        <v>978.95</v>
      </c>
      <c r="J3" s="64">
        <f>'1'!$F$65</f>
        <v>0</v>
      </c>
      <c r="K3" s="64">
        <f>'1'!$C$67</f>
        <v>978.95</v>
      </c>
    </row>
    <row r="4" spans="1:11" ht="16.5" thickBot="1">
      <c r="A4" s="6" t="s">
        <v>77</v>
      </c>
      <c r="B4" s="7" t="s">
        <v>48</v>
      </c>
      <c r="C4" s="7">
        <v>4</v>
      </c>
      <c r="D4" s="7">
        <v>0.6</v>
      </c>
      <c r="E4" s="7">
        <v>403.06</v>
      </c>
      <c r="F4" s="22">
        <f t="shared" si="0"/>
        <v>967.34399999999994</v>
      </c>
      <c r="G4" s="63">
        <f>IF('2'!$E$48=0,'2'!$E$49,'2'!$E$48)</f>
        <v>11.608127999999999</v>
      </c>
      <c r="H4" s="64">
        <f>'2'!$D$50</f>
        <v>0</v>
      </c>
      <c r="I4" s="64">
        <f t="shared" si="1"/>
        <v>978.95</v>
      </c>
      <c r="J4" s="64">
        <f>'2'!$F$65</f>
        <v>0</v>
      </c>
      <c r="K4" s="64">
        <f>'2'!$C$67</f>
        <v>978.95</v>
      </c>
    </row>
    <row r="5" spans="1:11" ht="79.5" thickBot="1">
      <c r="A5" s="6" t="s">
        <v>62</v>
      </c>
      <c r="B5" s="7" t="s">
        <v>76</v>
      </c>
      <c r="C5" s="7">
        <v>180</v>
      </c>
      <c r="D5" s="7">
        <v>0.03</v>
      </c>
      <c r="E5" s="7">
        <v>200.04</v>
      </c>
      <c r="F5" s="22">
        <f t="shared" si="0"/>
        <v>1080.2159999999999</v>
      </c>
      <c r="G5" s="63">
        <f>IF('3'!$E$48=0,'3'!$E$49,'3'!$E$48)</f>
        <v>0</v>
      </c>
      <c r="H5" s="64">
        <f>'3'!$D$50</f>
        <v>0</v>
      </c>
      <c r="I5" s="64">
        <f t="shared" si="1"/>
        <v>1080.22</v>
      </c>
      <c r="J5" s="64">
        <f>'3'!$F$65</f>
        <v>0</v>
      </c>
      <c r="K5" s="64">
        <f>'3'!$C$67</f>
        <v>1080.22</v>
      </c>
    </row>
    <row r="6" spans="1:11" ht="32.25" thickBot="1">
      <c r="A6" s="6" t="s">
        <v>83</v>
      </c>
      <c r="B6" s="7" t="s">
        <v>48</v>
      </c>
      <c r="C6" s="7">
        <v>3</v>
      </c>
      <c r="D6" s="7">
        <v>1</v>
      </c>
      <c r="E6" s="7">
        <v>200.04</v>
      </c>
      <c r="F6" s="22">
        <f t="shared" si="0"/>
        <v>600.12</v>
      </c>
      <c r="G6" s="63">
        <f>IF('4'!$E$48=0,'4'!$E$49,'4'!$E$48)</f>
        <v>0</v>
      </c>
      <c r="H6" s="64">
        <f>'4'!$D$50</f>
        <v>0</v>
      </c>
      <c r="I6" s="64">
        <f t="shared" si="1"/>
        <v>600.12</v>
      </c>
      <c r="J6" s="64">
        <f>'4'!$F$65</f>
        <v>0</v>
      </c>
      <c r="K6" s="64">
        <f>'4'!$C$67</f>
        <v>600.12</v>
      </c>
    </row>
    <row r="7" spans="1:11" ht="32.25" thickBot="1">
      <c r="A7" s="6" t="s">
        <v>86</v>
      </c>
      <c r="B7" s="7" t="s">
        <v>48</v>
      </c>
      <c r="C7" s="7">
        <v>3</v>
      </c>
      <c r="D7" s="7">
        <v>0.8</v>
      </c>
      <c r="E7" s="7">
        <v>200.04</v>
      </c>
      <c r="F7" s="22">
        <f t="shared" si="0"/>
        <v>480.09600000000006</v>
      </c>
      <c r="G7" s="63">
        <f>IF('5'!$E$48=0,'5'!$E$49,'5'!$E$48)</f>
        <v>0</v>
      </c>
      <c r="H7" s="64">
        <f>'5'!$D$50</f>
        <v>0</v>
      </c>
      <c r="I7" s="64">
        <f t="shared" si="1"/>
        <v>480.1</v>
      </c>
      <c r="J7" s="64">
        <f>'5'!$F$65</f>
        <v>0</v>
      </c>
      <c r="K7" s="64">
        <f>'5'!$C$67</f>
        <v>480.1</v>
      </c>
    </row>
    <row r="8" spans="1:11" ht="174" thickBot="1">
      <c r="A8" s="6" t="s">
        <v>88</v>
      </c>
      <c r="B8" s="7" t="s">
        <v>61</v>
      </c>
      <c r="C8" s="7">
        <v>24</v>
      </c>
      <c r="D8" s="7">
        <v>1</v>
      </c>
      <c r="E8" s="7">
        <v>278.33</v>
      </c>
      <c r="F8" s="22">
        <f t="shared" si="0"/>
        <v>6679.92</v>
      </c>
      <c r="G8" s="63">
        <f>IF('6'!$E$48=0,'6'!$E$49,'6'!$E$48)</f>
        <v>80.159040000000005</v>
      </c>
      <c r="H8" s="64">
        <f>'6'!$D$50</f>
        <v>1453.0158080000001</v>
      </c>
      <c r="I8" s="64">
        <f t="shared" si="1"/>
        <v>8213.09</v>
      </c>
      <c r="J8" s="64">
        <f>'6'!$F$65</f>
        <v>505</v>
      </c>
      <c r="K8" s="64">
        <f>'6'!$C$67</f>
        <v>8718.09</v>
      </c>
    </row>
    <row r="9" spans="1:11" ht="221.25" thickBot="1">
      <c r="A9" s="6" t="s">
        <v>97</v>
      </c>
      <c r="B9" s="7" t="s">
        <v>61</v>
      </c>
      <c r="C9" s="7">
        <v>8</v>
      </c>
      <c r="D9" s="7">
        <v>1</v>
      </c>
      <c r="E9" s="7">
        <v>278.33</v>
      </c>
      <c r="F9" s="22">
        <f t="shared" si="0"/>
        <v>2226.64</v>
      </c>
      <c r="G9" s="63">
        <f>IF('7'!$E$48=0,'7'!$E$49,'7'!$E$48)</f>
        <v>26.71968</v>
      </c>
      <c r="H9" s="64">
        <f>'7'!$D$50</f>
        <v>0</v>
      </c>
      <c r="I9" s="64">
        <f t="shared" si="1"/>
        <v>2253.36</v>
      </c>
      <c r="J9" s="64">
        <f>'7'!$F$65</f>
        <v>0</v>
      </c>
      <c r="K9" s="64">
        <f>'7'!$C$67</f>
        <v>2253.3599999999997</v>
      </c>
    </row>
    <row r="10" spans="1:11" ht="48" thickBot="1">
      <c r="A10" s="6" t="s">
        <v>102</v>
      </c>
      <c r="B10" s="7" t="s">
        <v>48</v>
      </c>
      <c r="C10" s="7">
        <v>1</v>
      </c>
      <c r="D10" s="7">
        <v>1.5</v>
      </c>
      <c r="E10" s="7">
        <v>403.06</v>
      </c>
      <c r="F10" s="22">
        <f t="shared" si="0"/>
        <v>604.59</v>
      </c>
      <c r="G10" s="63">
        <f>IF('8'!$E$48=0,'8'!$E$49,'8'!$E$48)</f>
        <v>7.26</v>
      </c>
      <c r="H10" s="64">
        <f>'8'!$D$50</f>
        <v>250.37</v>
      </c>
      <c r="I10" s="64">
        <f t="shared" si="1"/>
        <v>862.22</v>
      </c>
      <c r="J10" s="64">
        <f>'8'!$F$65</f>
        <v>640</v>
      </c>
      <c r="K10" s="64">
        <f>'8'!$C$67</f>
        <v>1502.22</v>
      </c>
    </row>
    <row r="11" spans="1:11" ht="32.25" thickBot="1">
      <c r="A11" s="6" t="s">
        <v>105</v>
      </c>
      <c r="B11" s="7" t="s">
        <v>48</v>
      </c>
      <c r="C11" s="7">
        <v>6</v>
      </c>
      <c r="D11" s="7">
        <v>0.4</v>
      </c>
      <c r="E11" s="7">
        <v>403.06</v>
      </c>
      <c r="F11" s="22">
        <f t="shared" si="0"/>
        <v>967.34400000000016</v>
      </c>
      <c r="G11" s="63">
        <f>IF('9'!$E$48=0,'9'!$E$49,'9'!$E$48)</f>
        <v>11.61</v>
      </c>
      <c r="H11" s="64">
        <f>'9'!$D$50</f>
        <v>0</v>
      </c>
      <c r="I11" s="64">
        <f t="shared" si="1"/>
        <v>978.95</v>
      </c>
      <c r="J11" s="64">
        <f>'9'!$F$65</f>
        <v>0</v>
      </c>
      <c r="K11" s="64">
        <f>'9'!$C$67</f>
        <v>978.95</v>
      </c>
    </row>
    <row r="12" spans="1:11" ht="63.75" thickBot="1">
      <c r="A12" s="6" t="s">
        <v>111</v>
      </c>
      <c r="B12" s="7" t="s">
        <v>48</v>
      </c>
      <c r="C12" s="7">
        <v>3</v>
      </c>
      <c r="D12" s="7">
        <v>1</v>
      </c>
      <c r="E12" s="7">
        <v>200.04</v>
      </c>
      <c r="F12" s="22">
        <f t="shared" si="0"/>
        <v>600.12</v>
      </c>
      <c r="G12" s="63">
        <f>IF('10'!$E$48=0,'10'!$E$49,'10'!$E$48)</f>
        <v>0</v>
      </c>
      <c r="H12" s="64">
        <f>'10'!$D$50</f>
        <v>190.94400000000002</v>
      </c>
      <c r="I12" s="64">
        <f t="shared" si="1"/>
        <v>791.06</v>
      </c>
      <c r="J12" s="64">
        <f>'10'!$F$65</f>
        <v>354.6</v>
      </c>
      <c r="K12" s="64">
        <f>'10'!$C$67</f>
        <v>1145.6599999999999</v>
      </c>
    </row>
    <row r="13" spans="1:11" ht="30" customHeight="1" thickBot="1">
      <c r="A13" s="6" t="s">
        <v>118</v>
      </c>
      <c r="B13" s="7" t="s">
        <v>48</v>
      </c>
      <c r="C13" s="7">
        <v>2</v>
      </c>
      <c r="D13" s="7">
        <v>1</v>
      </c>
      <c r="E13" s="7">
        <v>403.06</v>
      </c>
      <c r="F13" s="22">
        <f t="shared" si="0"/>
        <v>806.12</v>
      </c>
      <c r="G13" s="63">
        <f>IF('12'!$E$48=0,'12'!$E$49,'12'!$E$48)</f>
        <v>29.020320000000002</v>
      </c>
      <c r="H13" s="64">
        <f>'12'!$D$50</f>
        <v>0</v>
      </c>
      <c r="I13" s="64">
        <f t="shared" ref="I13" si="2">ROUND(F13+G13+H13,2)</f>
        <v>835.14</v>
      </c>
      <c r="J13" s="64">
        <f>'12'!$F$65</f>
        <v>0</v>
      </c>
      <c r="K13" s="64">
        <f>'12'!$C$67</f>
        <v>2447.38</v>
      </c>
    </row>
    <row r="14" spans="1:11" ht="30" customHeight="1" thickBot="1">
      <c r="A14" s="6" t="s">
        <v>119</v>
      </c>
      <c r="B14" s="7" t="s">
        <v>48</v>
      </c>
      <c r="C14" s="7">
        <v>4</v>
      </c>
      <c r="D14" s="7">
        <v>1</v>
      </c>
      <c r="E14" s="7">
        <v>403.06</v>
      </c>
      <c r="F14" s="22">
        <f t="shared" si="0"/>
        <v>1612.24</v>
      </c>
      <c r="I14"/>
    </row>
    <row r="15" spans="1:11" ht="30" customHeight="1" thickBot="1">
      <c r="A15" s="6" t="s">
        <v>47</v>
      </c>
      <c r="B15" s="7" t="s">
        <v>48</v>
      </c>
      <c r="C15" s="7">
        <v>2</v>
      </c>
      <c r="D15" s="7">
        <v>0.3</v>
      </c>
      <c r="E15" s="7">
        <v>403.06</v>
      </c>
      <c r="F15" s="22">
        <f t="shared" si="0"/>
        <v>241.83599999999998</v>
      </c>
      <c r="G15" s="63">
        <f>IF('11'!$E$48=0,'11'!$E$49,'11'!$E$48)</f>
        <v>2.9020319999999997</v>
      </c>
      <c r="H15" s="64">
        <f>'11'!$D$50</f>
        <v>51.747606399999995</v>
      </c>
      <c r="I15" s="64">
        <f t="shared" ref="I15" si="3">ROUND(F15+G15+H15,2)</f>
        <v>296.49</v>
      </c>
      <c r="J15" s="64">
        <f>'11'!$F$65</f>
        <v>14</v>
      </c>
      <c r="K15" s="64">
        <f>'11'!$C$67</f>
        <v>310.49</v>
      </c>
    </row>
    <row r="16" spans="1:11" ht="16.5" thickBot="1">
      <c r="G16" s="63">
        <f>SUM(G3:G15)</f>
        <v>180.88732799999997</v>
      </c>
      <c r="H16" s="63">
        <f t="shared" ref="H16:K16" si="4">SUM(H3:H15)</f>
        <v>1946.0774144</v>
      </c>
      <c r="I16" s="63">
        <f t="shared" si="4"/>
        <v>18348.650000000001</v>
      </c>
      <c r="J16" s="63">
        <f t="shared" si="4"/>
        <v>1513.6</v>
      </c>
      <c r="K16" s="63">
        <f t="shared" si="4"/>
        <v>21474.490000000005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B3:B15">
      <formula1>Ед_изм</formula1>
    </dataValidation>
    <dataValidation type="list" allowBlank="1" showInputMessage="1" showErrorMessage="1" sqref="A3:A15">
      <formula1>Наим_работ</formula1>
    </dataValidation>
  </dataValidations>
  <pageMargins left="0.2" right="0.17" top="0.74803149606299213" bottom="0.17" header="0.31496062992125984" footer="0.31496062992125984"/>
  <pageSetup paperSize="9" orientation="landscape" verticalDpi="0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0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80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77</v>
      </c>
      <c r="B35" s="7" t="s">
        <v>48</v>
      </c>
      <c r="C35" s="7">
        <v>4</v>
      </c>
      <c r="D35" s="7">
        <v>0.6</v>
      </c>
      <c r="E35" s="7">
        <v>403.06</v>
      </c>
      <c r="F35" s="22">
        <f t="shared" ref="F35:F44" si="0">C35*D35*E35</f>
        <v>967.34399999999994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66</v>
      </c>
      <c r="E49" s="36">
        <f>IF(ISBLANK(D49),0,(C49/100)*SUM(F35:F44))</f>
        <v>11.608127999999999</v>
      </c>
    </row>
    <row r="50" spans="1:8" ht="30" customHeight="1" thickBot="1">
      <c r="A50" s="21" t="s">
        <v>51</v>
      </c>
      <c r="B50" s="21"/>
      <c r="C50" s="37">
        <v>0</v>
      </c>
      <c r="D50" s="76">
        <f>(SUM(F35:F44)+SUM(E46:E49)+F65)*C50</f>
        <v>0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978.95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67"/>
      <c r="B56" s="68"/>
      <c r="C56" s="69"/>
      <c r="D56" s="40"/>
      <c r="E56" s="41"/>
      <c r="F56" s="41">
        <f t="shared" ref="F56:F64" si="2">D56*E56</f>
        <v>0</v>
      </c>
    </row>
    <row r="57" spans="1:8" ht="30" customHeight="1" thickBot="1">
      <c r="A57" s="67"/>
      <c r="B57" s="68"/>
      <c r="C57" s="69"/>
      <c r="D57" s="40"/>
      <c r="E57" s="41"/>
      <c r="F57" s="41">
        <f t="shared" si="2"/>
        <v>0</v>
      </c>
    </row>
    <row r="58" spans="1:8" ht="30" customHeight="1" thickBot="1">
      <c r="A58" s="67"/>
      <c r="B58" s="68"/>
      <c r="C58" s="69"/>
      <c r="D58" s="40"/>
      <c r="E58" s="41"/>
      <c r="F58" s="41">
        <f t="shared" si="2"/>
        <v>0</v>
      </c>
    </row>
    <row r="59" spans="1:8" ht="30" customHeight="1" thickBot="1">
      <c r="A59" s="67"/>
      <c r="B59" s="68"/>
      <c r="C59" s="69"/>
      <c r="D59" s="40"/>
      <c r="E59" s="41"/>
      <c r="F59" s="41">
        <f t="shared" si="2"/>
        <v>0</v>
      </c>
    </row>
    <row r="60" spans="1:8" ht="30" customHeight="1" thickBot="1">
      <c r="A60" s="67"/>
      <c r="B60" s="68"/>
      <c r="C60" s="69"/>
      <c r="D60" s="40"/>
      <c r="E60" s="41"/>
      <c r="F60" s="41">
        <f t="shared" si="2"/>
        <v>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978.95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99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62</v>
      </c>
      <c r="B35" s="7" t="s">
        <v>76</v>
      </c>
      <c r="C35" s="7">
        <v>180</v>
      </c>
      <c r="D35" s="7">
        <v>0.03</v>
      </c>
      <c r="E35" s="7">
        <v>200.04</v>
      </c>
      <c r="F35" s="22">
        <f t="shared" ref="F35:F44" si="0">C35*D35*E35</f>
        <v>1080.2159999999999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6">
        <f>(SUM(F35:F44)+SUM(E46:E49)+F65)*C50</f>
        <v>0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1080.22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67"/>
      <c r="B56" s="68"/>
      <c r="C56" s="69"/>
      <c r="D56" s="40"/>
      <c r="E56" s="41"/>
      <c r="F56" s="41">
        <f t="shared" ref="F56:F64" si="2">D56*E56</f>
        <v>0</v>
      </c>
    </row>
    <row r="57" spans="1:8" ht="30" customHeight="1" thickBot="1">
      <c r="A57" s="67"/>
      <c r="B57" s="68"/>
      <c r="C57" s="69"/>
      <c r="D57" s="40"/>
      <c r="E57" s="41"/>
      <c r="F57" s="41">
        <f t="shared" si="2"/>
        <v>0</v>
      </c>
    </row>
    <row r="58" spans="1:8" ht="30" customHeight="1" thickBot="1">
      <c r="A58" s="67"/>
      <c r="B58" s="68"/>
      <c r="C58" s="69"/>
      <c r="D58" s="40"/>
      <c r="E58" s="41"/>
      <c r="F58" s="41">
        <f t="shared" si="2"/>
        <v>0</v>
      </c>
    </row>
    <row r="59" spans="1:8" ht="30" customHeight="1" thickBot="1">
      <c r="A59" s="67"/>
      <c r="B59" s="68"/>
      <c r="C59" s="69"/>
      <c r="D59" s="40"/>
      <c r="E59" s="41"/>
      <c r="F59" s="41">
        <f t="shared" si="2"/>
        <v>0</v>
      </c>
    </row>
    <row r="60" spans="1:8" ht="30" customHeight="1" thickBot="1">
      <c r="A60" s="67"/>
      <c r="B60" s="68"/>
      <c r="C60" s="69"/>
      <c r="D60" s="40"/>
      <c r="E60" s="41"/>
      <c r="F60" s="41">
        <f t="shared" si="2"/>
        <v>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1080.22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85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83</v>
      </c>
      <c r="B35" s="7" t="s">
        <v>48</v>
      </c>
      <c r="C35" s="7">
        <v>3</v>
      </c>
      <c r="D35" s="7">
        <v>1</v>
      </c>
      <c r="E35" s="7">
        <v>200.04</v>
      </c>
      <c r="F35" s="22">
        <f t="shared" ref="F35:F44" si="0">C35*D35*E35</f>
        <v>600.12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9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>IF(ISBLANK(D48),0,ROUND((C48/100)*SUM(F34:F43),3))</f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 t="shared" si="1"/>
        <v>0</v>
      </c>
    </row>
    <row r="50" spans="1:8" ht="30" customHeight="1" thickBot="1">
      <c r="A50" s="21" t="s">
        <v>51</v>
      </c>
      <c r="B50" s="21"/>
      <c r="C50" s="37">
        <v>0</v>
      </c>
      <c r="D50" s="76">
        <f>(SUM(F35:F44)+SUM(E46:E49)+F65)*C50</f>
        <v>0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600.12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67"/>
      <c r="B56" s="68"/>
      <c r="C56" s="69"/>
      <c r="D56" s="40"/>
      <c r="E56" s="41"/>
      <c r="F56" s="41">
        <f t="shared" ref="F56:F64" si="2">D56*E56</f>
        <v>0</v>
      </c>
    </row>
    <row r="57" spans="1:8" ht="30" customHeight="1" thickBot="1">
      <c r="A57" s="67"/>
      <c r="B57" s="68"/>
      <c r="C57" s="69"/>
      <c r="D57" s="40"/>
      <c r="E57" s="41"/>
      <c r="F57" s="41">
        <f t="shared" si="2"/>
        <v>0</v>
      </c>
    </row>
    <row r="58" spans="1:8" ht="30" customHeight="1" thickBot="1">
      <c r="A58" s="67"/>
      <c r="B58" s="68"/>
      <c r="C58" s="69"/>
      <c r="D58" s="40"/>
      <c r="E58" s="41"/>
      <c r="F58" s="41">
        <f t="shared" si="2"/>
        <v>0</v>
      </c>
    </row>
    <row r="59" spans="1:8" ht="30" customHeight="1" thickBot="1">
      <c r="A59" s="67"/>
      <c r="B59" s="68"/>
      <c r="C59" s="69"/>
      <c r="D59" s="40"/>
      <c r="E59" s="41"/>
      <c r="F59" s="41">
        <f t="shared" si="2"/>
        <v>0</v>
      </c>
    </row>
    <row r="60" spans="1:8" ht="30" customHeight="1" thickBot="1">
      <c r="A60" s="67"/>
      <c r="B60" s="68"/>
      <c r="C60" s="69"/>
      <c r="D60" s="40"/>
      <c r="E60" s="41"/>
      <c r="F60" s="41">
        <f t="shared" si="2"/>
        <v>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600.12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87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86</v>
      </c>
      <c r="B35" s="7" t="s">
        <v>48</v>
      </c>
      <c r="C35" s="7">
        <v>3</v>
      </c>
      <c r="D35" s="7">
        <v>0.8</v>
      </c>
      <c r="E35" s="7">
        <v>200.04</v>
      </c>
      <c r="F35" s="22">
        <f t="shared" ref="F35:F44" si="0">C35*D35*E35</f>
        <v>480.09600000000006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6">
        <f>(SUM(F35:F44)+SUM(E46:E49)+F65)*C50</f>
        <v>0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480.1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7"/>
      <c r="B56" s="68"/>
      <c r="C56" s="69"/>
      <c r="D56" s="40"/>
      <c r="E56" s="41"/>
      <c r="F56" s="41">
        <f t="shared" ref="F56:F64" si="2">D56*E56</f>
        <v>0</v>
      </c>
    </row>
    <row r="57" spans="1:8" ht="30" customHeight="1" thickBot="1">
      <c r="A57" s="67"/>
      <c r="B57" s="68"/>
      <c r="C57" s="69"/>
      <c r="D57" s="40"/>
      <c r="E57" s="41"/>
      <c r="F57" s="41">
        <f t="shared" si="2"/>
        <v>0</v>
      </c>
    </row>
    <row r="58" spans="1:8" ht="30" customHeight="1" thickBot="1">
      <c r="A58" s="67"/>
      <c r="B58" s="68"/>
      <c r="C58" s="69"/>
      <c r="D58" s="40"/>
      <c r="E58" s="41"/>
      <c r="F58" s="41">
        <f t="shared" si="2"/>
        <v>0</v>
      </c>
    </row>
    <row r="59" spans="1:8" ht="30" customHeight="1" thickBot="1">
      <c r="A59" s="67"/>
      <c r="B59" s="68"/>
      <c r="C59" s="69"/>
      <c r="D59" s="40"/>
      <c r="E59" s="41"/>
      <c r="F59" s="41">
        <f t="shared" si="2"/>
        <v>0</v>
      </c>
    </row>
    <row r="60" spans="1:8" ht="30" customHeight="1" thickBot="1">
      <c r="A60" s="67"/>
      <c r="B60" s="68"/>
      <c r="C60" s="69"/>
      <c r="D60" s="40"/>
      <c r="E60" s="41"/>
      <c r="F60" s="41">
        <f t="shared" si="2"/>
        <v>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480.1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94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60" t="s">
        <v>66</v>
      </c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88</v>
      </c>
      <c r="B35" s="7" t="s">
        <v>61</v>
      </c>
      <c r="C35" s="7">
        <v>24</v>
      </c>
      <c r="D35" s="7">
        <v>1</v>
      </c>
      <c r="E35" s="7">
        <v>278.33</v>
      </c>
      <c r="F35" s="22">
        <f t="shared" ref="F35:F44" si="0">C35*D35*E35</f>
        <v>6679.92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66</v>
      </c>
      <c r="E48" s="36">
        <f t="shared" si="1"/>
        <v>80.159040000000005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6">
        <f>(SUM(F35:F44)+SUM(E46:E49)+F65)*C50</f>
        <v>1453.0158080000001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8213.09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67" t="s">
        <v>89</v>
      </c>
      <c r="B56" s="68"/>
      <c r="C56" s="69"/>
      <c r="D56" s="40">
        <v>10</v>
      </c>
      <c r="E56" s="41">
        <v>30</v>
      </c>
      <c r="F56" s="41">
        <f t="shared" ref="F56:F64" si="2">D56*E56</f>
        <v>300</v>
      </c>
    </row>
    <row r="57" spans="1:8" ht="30" customHeight="1" thickBot="1">
      <c r="A57" s="67" t="s">
        <v>90</v>
      </c>
      <c r="B57" s="68"/>
      <c r="C57" s="69"/>
      <c r="D57" s="40">
        <v>1</v>
      </c>
      <c r="E57" s="41">
        <v>70</v>
      </c>
      <c r="F57" s="41">
        <f t="shared" si="2"/>
        <v>70</v>
      </c>
    </row>
    <row r="58" spans="1:8" ht="30" customHeight="1" thickBot="1">
      <c r="A58" s="67" t="s">
        <v>91</v>
      </c>
      <c r="B58" s="68"/>
      <c r="C58" s="69"/>
      <c r="D58" s="40">
        <v>1</v>
      </c>
      <c r="E58" s="41">
        <v>40</v>
      </c>
      <c r="F58" s="41">
        <f t="shared" si="2"/>
        <v>40</v>
      </c>
    </row>
    <row r="59" spans="1:8" ht="30" customHeight="1" thickBot="1">
      <c r="A59" s="67" t="s">
        <v>92</v>
      </c>
      <c r="B59" s="68"/>
      <c r="C59" s="69"/>
      <c r="D59" s="40">
        <v>1</v>
      </c>
      <c r="E59" s="41">
        <v>25</v>
      </c>
      <c r="F59" s="41">
        <f t="shared" si="2"/>
        <v>25</v>
      </c>
    </row>
    <row r="60" spans="1:8" ht="30" customHeight="1" thickBot="1">
      <c r="A60" s="67" t="s">
        <v>93</v>
      </c>
      <c r="B60" s="68"/>
      <c r="C60" s="69"/>
      <c r="D60" s="40">
        <v>1</v>
      </c>
      <c r="E60" s="41">
        <v>70</v>
      </c>
      <c r="F60" s="41">
        <f t="shared" si="2"/>
        <v>70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505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8718.09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95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96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60" t="s">
        <v>66</v>
      </c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97</v>
      </c>
      <c r="B35" s="7" t="s">
        <v>61</v>
      </c>
      <c r="C35" s="7">
        <v>8</v>
      </c>
      <c r="D35" s="7">
        <v>1</v>
      </c>
      <c r="E35" s="7">
        <v>278.33</v>
      </c>
      <c r="F35" s="22">
        <f t="shared" ref="F35:F44" si="0">C35*D35*E35</f>
        <v>2226.64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66</v>
      </c>
      <c r="E48" s="36">
        <f t="shared" si="1"/>
        <v>26.71968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6">
        <f>(SUM(F35:F44)+SUM(E46:E49)+F65)*C50</f>
        <v>0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2253.3599999999997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7"/>
      <c r="B56" s="68"/>
      <c r="C56" s="69"/>
      <c r="D56" s="40"/>
      <c r="E56" s="41"/>
      <c r="F56" s="41">
        <f t="shared" ref="F56:F64" si="2">D56*E56</f>
        <v>0</v>
      </c>
    </row>
    <row r="57" spans="1:8" ht="30" customHeight="1" thickBot="1">
      <c r="A57" s="67"/>
      <c r="B57" s="68"/>
      <c r="C57" s="69"/>
      <c r="D57" s="40"/>
      <c r="E57" s="41"/>
      <c r="F57" s="41">
        <f t="shared" si="2"/>
        <v>0</v>
      </c>
    </row>
    <row r="58" spans="1:8" ht="30" customHeight="1" thickBot="1">
      <c r="A58" s="67"/>
      <c r="B58" s="68"/>
      <c r="C58" s="69"/>
      <c r="D58" s="40"/>
      <c r="E58" s="41"/>
      <c r="F58" s="41">
        <f t="shared" si="2"/>
        <v>0</v>
      </c>
    </row>
    <row r="59" spans="1:8" ht="30" customHeight="1" thickBot="1">
      <c r="A59" s="67"/>
      <c r="B59" s="68"/>
      <c r="C59" s="69"/>
      <c r="D59" s="40"/>
      <c r="E59" s="41"/>
      <c r="F59" s="41">
        <f t="shared" si="2"/>
        <v>0</v>
      </c>
    </row>
    <row r="60" spans="1:8" ht="30" customHeight="1" thickBot="1">
      <c r="A60" s="67"/>
      <c r="B60" s="68"/>
      <c r="C60" s="69"/>
      <c r="D60" s="40"/>
      <c r="E60" s="41"/>
      <c r="F60" s="41">
        <f t="shared" si="2"/>
        <v>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2253.3599999999997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106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60"/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102</v>
      </c>
      <c r="B35" s="7" t="s">
        <v>48</v>
      </c>
      <c r="C35" s="7">
        <v>1</v>
      </c>
      <c r="D35" s="7">
        <v>1.5</v>
      </c>
      <c r="E35" s="7">
        <v>403.06</v>
      </c>
      <c r="F35" s="22">
        <f>C35*D35*E35</f>
        <v>604.59</v>
      </c>
    </row>
    <row r="36" spans="1:6" ht="30" customHeight="1"/>
    <row r="37" spans="1:6" ht="30" customHeight="1" thickBot="1">
      <c r="A37" s="6"/>
      <c r="B37" s="7"/>
      <c r="C37" s="7"/>
      <c r="D37" s="7"/>
      <c r="E37" s="7"/>
      <c r="F37" s="22">
        <f t="shared" ref="F37:F44" si="0">C37*D37*E37</f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IF(ISBLANK(D46),0,ROUND((C46/100)*SUM(F32:F41),2))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 t="s">
        <v>66</v>
      </c>
      <c r="E49" s="36">
        <f>IF(ISBLANK(D49),0,ROUND((C49/100)*SUM(F35:F44),2))</f>
        <v>7.26</v>
      </c>
    </row>
    <row r="50" spans="1:8" ht="30" customHeight="1" thickBot="1">
      <c r="A50" s="21" t="s">
        <v>51</v>
      </c>
      <c r="B50" s="21"/>
      <c r="C50" s="37">
        <v>0.2</v>
      </c>
      <c r="D50" s="76">
        <f>(SUM(F35:F44)+SUM(E46:E49)+F65)*C50</f>
        <v>250.37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862.22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67" t="s">
        <v>107</v>
      </c>
      <c r="B56" s="68"/>
      <c r="C56" s="69"/>
      <c r="D56" s="40">
        <v>1</v>
      </c>
      <c r="E56" s="41">
        <v>360</v>
      </c>
      <c r="F56" s="41">
        <f t="shared" ref="F56:F64" si="2">D56*E56</f>
        <v>360</v>
      </c>
    </row>
    <row r="57" spans="1:8" ht="30" customHeight="1" thickBot="1">
      <c r="A57" s="67" t="s">
        <v>53</v>
      </c>
      <c r="B57" s="68"/>
      <c r="C57" s="69"/>
      <c r="D57" s="40">
        <v>1</v>
      </c>
      <c r="E57" s="41">
        <v>280</v>
      </c>
      <c r="F57" s="41">
        <f t="shared" si="2"/>
        <v>280</v>
      </c>
    </row>
    <row r="58" spans="1:8" ht="30" customHeight="1" thickBot="1">
      <c r="A58" s="67"/>
      <c r="B58" s="68"/>
      <c r="C58" s="69"/>
      <c r="D58" s="40"/>
      <c r="E58" s="41"/>
      <c r="F58" s="41">
        <f t="shared" si="2"/>
        <v>0</v>
      </c>
    </row>
    <row r="59" spans="1:8" ht="30" customHeight="1" thickBot="1">
      <c r="A59" s="67"/>
      <c r="B59" s="68"/>
      <c r="C59" s="69"/>
      <c r="D59" s="40"/>
      <c r="E59" s="41"/>
      <c r="F59" s="41">
        <f t="shared" si="2"/>
        <v>0</v>
      </c>
    </row>
    <row r="60" spans="1:8" ht="30" customHeight="1" thickBot="1">
      <c r="A60" s="67"/>
      <c r="B60" s="68"/>
      <c r="C60" s="69"/>
      <c r="D60" s="40"/>
      <c r="E60" s="41"/>
      <c r="F60" s="41">
        <f t="shared" si="2"/>
        <v>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640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1502.22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7:B44 B35">
      <formula1>Ед_изм</formula1>
    </dataValidation>
    <dataValidation type="list" allowBlank="1" showInputMessage="1" showErrorMessage="1" sqref="A37:A44 A35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2" t="s">
        <v>3</v>
      </c>
      <c r="B5" s="82"/>
      <c r="C5" s="82"/>
      <c r="D5" s="82"/>
      <c r="E5" s="82"/>
      <c r="F5" s="82"/>
    </row>
    <row r="7" spans="1:6" ht="27">
      <c r="A7" s="82" t="s">
        <v>4</v>
      </c>
      <c r="B7" s="82"/>
      <c r="C7" s="82"/>
      <c r="D7" s="82"/>
      <c r="E7" s="82"/>
      <c r="F7" s="82"/>
    </row>
    <row r="9" spans="1:6" ht="26.25">
      <c r="A9" s="2"/>
    </row>
    <row r="11" spans="1:6" ht="15.75">
      <c r="A11" s="4" t="s">
        <v>5</v>
      </c>
      <c r="B11" s="30"/>
      <c r="C11" s="83" t="s">
        <v>108</v>
      </c>
      <c r="D11" s="83"/>
      <c r="E11" s="83"/>
      <c r="F11" s="83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60"/>
      <c r="D25" s="52" t="s">
        <v>35</v>
      </c>
      <c r="E25" s="30"/>
    </row>
    <row r="27" spans="1:6" ht="18.75">
      <c r="A27" s="84" t="s">
        <v>36</v>
      </c>
      <c r="B27" s="84"/>
      <c r="C27" s="84"/>
      <c r="D27" s="84"/>
      <c r="E27" s="84"/>
      <c r="F27" s="84"/>
    </row>
    <row r="29" spans="1:6">
      <c r="A29" s="81"/>
      <c r="B29" s="81"/>
      <c r="C29" s="81"/>
      <c r="D29" s="81"/>
      <c r="E29" s="81"/>
      <c r="F29" s="81"/>
    </row>
    <row r="30" spans="1:6">
      <c r="A30" s="81"/>
      <c r="B30" s="81"/>
      <c r="C30" s="81"/>
      <c r="D30" s="81"/>
      <c r="E30" s="81"/>
      <c r="F30" s="81"/>
    </row>
    <row r="31" spans="1:6" ht="22.5">
      <c r="A31" s="73" t="s">
        <v>7</v>
      </c>
      <c r="B31" s="73"/>
      <c r="C31" s="73"/>
      <c r="D31" s="73"/>
      <c r="E31" s="73"/>
      <c r="F31" s="73"/>
    </row>
    <row r="32" spans="1:6" ht="16.5" thickBot="1">
      <c r="A32" s="5"/>
    </row>
    <row r="33" spans="1:6">
      <c r="A33" s="74" t="s">
        <v>8</v>
      </c>
      <c r="B33" s="74" t="s">
        <v>9</v>
      </c>
      <c r="C33" s="74" t="s">
        <v>10</v>
      </c>
      <c r="D33" s="74" t="s">
        <v>40</v>
      </c>
      <c r="E33" s="74" t="s">
        <v>11</v>
      </c>
      <c r="F33" s="74" t="s">
        <v>12</v>
      </c>
    </row>
    <row r="34" spans="1:6" ht="29.25" customHeight="1" thickBot="1">
      <c r="A34" s="75"/>
      <c r="B34" s="75"/>
      <c r="C34" s="75"/>
      <c r="D34" s="75"/>
      <c r="E34" s="75"/>
      <c r="F34" s="75"/>
    </row>
    <row r="35" spans="1:6" ht="30" customHeight="1" thickBot="1">
      <c r="A35" s="6" t="s">
        <v>105</v>
      </c>
      <c r="B35" s="7" t="s">
        <v>48</v>
      </c>
      <c r="C35" s="7">
        <v>6</v>
      </c>
      <c r="D35" s="7">
        <v>0.4</v>
      </c>
      <c r="E35" s="7">
        <v>403.06</v>
      </c>
      <c r="F35" s="22">
        <f t="shared" ref="F35:F44" si="0">C35*D35*E35</f>
        <v>967.34400000000016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IF(ISBLANK(D46),0,ROUND((C46/100)*SUM(F32:F41),2))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 t="s">
        <v>66</v>
      </c>
      <c r="E49" s="36">
        <f>IF(ISBLANK(D49),0,ROUND((C49/100)*SUM(F35:F44),2))</f>
        <v>11.61</v>
      </c>
    </row>
    <row r="50" spans="1:8" ht="30" customHeight="1" thickBot="1">
      <c r="A50" s="21" t="s">
        <v>51</v>
      </c>
      <c r="B50" s="21"/>
      <c r="C50" s="37"/>
      <c r="D50" s="76">
        <f>(SUM(F35:F44)+SUM(E46:E49)+F65)*C50</f>
        <v>0</v>
      </c>
      <c r="E50" s="77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978.95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8" t="s">
        <v>23</v>
      </c>
      <c r="B55" s="79"/>
      <c r="C55" s="80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67"/>
      <c r="B56" s="68"/>
      <c r="C56" s="69"/>
      <c r="D56" s="40"/>
      <c r="E56" s="41"/>
      <c r="F56" s="41">
        <f t="shared" ref="F56:F64" si="2">D56*E56</f>
        <v>0</v>
      </c>
    </row>
    <row r="57" spans="1:8" ht="30" customHeight="1" thickBot="1">
      <c r="A57" s="67"/>
      <c r="B57" s="68"/>
      <c r="C57" s="69"/>
      <c r="D57" s="40"/>
      <c r="E57" s="41"/>
      <c r="F57" s="41">
        <f t="shared" si="2"/>
        <v>0</v>
      </c>
    </row>
    <row r="58" spans="1:8" ht="30" customHeight="1" thickBot="1">
      <c r="A58" s="67"/>
      <c r="B58" s="68"/>
      <c r="C58" s="69"/>
      <c r="D58" s="40"/>
      <c r="E58" s="41"/>
      <c r="F58" s="41">
        <f t="shared" si="2"/>
        <v>0</v>
      </c>
    </row>
    <row r="59" spans="1:8" ht="30" customHeight="1" thickBot="1">
      <c r="A59" s="67"/>
      <c r="B59" s="68"/>
      <c r="C59" s="69"/>
      <c r="D59" s="40"/>
      <c r="E59" s="41"/>
      <c r="F59" s="41">
        <f t="shared" si="2"/>
        <v>0</v>
      </c>
    </row>
    <row r="60" spans="1:8" ht="30" customHeight="1" thickBot="1">
      <c r="A60" s="67"/>
      <c r="B60" s="68"/>
      <c r="C60" s="69"/>
      <c r="D60" s="40"/>
      <c r="E60" s="41"/>
      <c r="F60" s="41">
        <f t="shared" si="2"/>
        <v>0</v>
      </c>
    </row>
    <row r="61" spans="1:8" ht="30" customHeight="1" thickBot="1">
      <c r="A61" s="67"/>
      <c r="B61" s="68"/>
      <c r="C61" s="69"/>
      <c r="D61" s="40"/>
      <c r="E61" s="41"/>
      <c r="F61" s="41">
        <f t="shared" si="2"/>
        <v>0</v>
      </c>
    </row>
    <row r="62" spans="1:8" ht="30" customHeight="1" thickBot="1">
      <c r="A62" s="67"/>
      <c r="B62" s="68"/>
      <c r="C62" s="69"/>
      <c r="D62" s="40"/>
      <c r="E62" s="41"/>
      <c r="F62" s="41">
        <f t="shared" si="2"/>
        <v>0</v>
      </c>
    </row>
    <row r="63" spans="1:8" ht="30" customHeight="1" thickBot="1">
      <c r="A63" s="67"/>
      <c r="B63" s="68"/>
      <c r="C63" s="69"/>
      <c r="D63" s="40"/>
      <c r="E63" s="41"/>
      <c r="F63" s="41">
        <f t="shared" si="2"/>
        <v>0</v>
      </c>
    </row>
    <row r="64" spans="1:8" ht="30" customHeight="1" thickBot="1">
      <c r="A64" s="67"/>
      <c r="B64" s="68"/>
      <c r="C64" s="69"/>
      <c r="D64" s="42"/>
      <c r="E64" s="43"/>
      <c r="F64" s="41">
        <f t="shared" si="2"/>
        <v>0</v>
      </c>
    </row>
    <row r="65" spans="1:6" ht="30" customHeight="1" thickBot="1">
      <c r="A65" s="70" t="s">
        <v>27</v>
      </c>
      <c r="B65" s="71"/>
      <c r="C65" s="7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978.95</v>
      </c>
      <c r="D67" s="48"/>
      <c r="E67" s="31"/>
      <c r="F67" s="31"/>
    </row>
    <row r="68" spans="1:6" ht="15.75">
      <c r="A68" s="15"/>
    </row>
    <row r="69" spans="1:6" ht="60" customHeight="1">
      <c r="A69" s="66" t="s">
        <v>28</v>
      </c>
      <c r="B69" s="66"/>
      <c r="C69" s="66"/>
      <c r="D69" s="66"/>
      <c r="E69" s="66"/>
      <c r="F69" s="66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2018 год</vt:lpstr>
      <vt:lpstr>Лист2</vt:lpstr>
      <vt:lpstr>Работы</vt:lpstr>
      <vt:lpstr>Ед_изм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2018-12-04T11:35:38Z</cp:lastPrinted>
  <dcterms:created xsi:type="dcterms:W3CDTF">2018-09-26T08:15:46Z</dcterms:created>
  <dcterms:modified xsi:type="dcterms:W3CDTF">2019-02-12T06:41:53Z</dcterms:modified>
</cp:coreProperties>
</file>