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5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5655" windowHeight="4635" firstSheet="44" activeTab="62"/>
  </bookViews>
  <sheets>
    <sheet name="1" sheetId="31" r:id="rId1"/>
    <sheet name="2" sheetId="57" r:id="rId2"/>
    <sheet name="3" sheetId="32" r:id="rId3"/>
    <sheet name="4" sheetId="58" r:id="rId4"/>
    <sheet name="5" sheetId="59" r:id="rId5"/>
    <sheet name="6" sheetId="60" r:id="rId6"/>
    <sheet name="7" sheetId="61" r:id="rId7"/>
    <sheet name="8" sheetId="62" r:id="rId8"/>
    <sheet name="9" sheetId="33" r:id="rId9"/>
    <sheet name="10" sheetId="42" r:id="rId10"/>
    <sheet name="11" sheetId="43" r:id="rId11"/>
    <sheet name="12" sheetId="44" r:id="rId12"/>
    <sheet name="13" sheetId="45" r:id="rId13"/>
    <sheet name="14" sheetId="47" r:id="rId14"/>
    <sheet name="15" sheetId="35" r:id="rId15"/>
    <sheet name="16" sheetId="48" r:id="rId16"/>
    <sheet name="17" sheetId="74" r:id="rId17"/>
    <sheet name="18" sheetId="49" r:id="rId18"/>
    <sheet name="19" sheetId="51" r:id="rId19"/>
    <sheet name="20" sheetId="37" r:id="rId20"/>
    <sheet name="21" sheetId="55" r:id="rId21"/>
    <sheet name="22" sheetId="75" r:id="rId22"/>
    <sheet name="23" sheetId="38" r:id="rId23"/>
    <sheet name="24" sheetId="63" r:id="rId24"/>
    <sheet name="25" sheetId="64" r:id="rId25"/>
    <sheet name="26" sheetId="65" r:id="rId26"/>
    <sheet name="27" sheetId="66" r:id="rId27"/>
    <sheet name="28" sheetId="67" r:id="rId28"/>
    <sheet name="29" sheetId="68" r:id="rId29"/>
    <sheet name="30" sheetId="71" r:id="rId30"/>
    <sheet name="31" sheetId="39" r:id="rId31"/>
    <sheet name="32" sheetId="76" r:id="rId32"/>
    <sheet name="33" sheetId="77" r:id="rId33"/>
    <sheet name="34" sheetId="78" r:id="rId34"/>
    <sheet name="35" sheetId="79" r:id="rId35"/>
    <sheet name="36" sheetId="80" r:id="rId36"/>
    <sheet name="37" sheetId="81" r:id="rId37"/>
    <sheet name="38" sheetId="82" r:id="rId38"/>
    <sheet name="39" sheetId="40" r:id="rId39"/>
    <sheet name="40" sheetId="83" r:id="rId40"/>
    <sheet name="41" sheetId="84" r:id="rId41"/>
    <sheet name="42" sheetId="85" r:id="rId42"/>
    <sheet name="43" sheetId="86" r:id="rId43"/>
    <sheet name="44" sheetId="87" r:id="rId44"/>
    <sheet name="45" sheetId="88" r:id="rId45"/>
    <sheet name="46" sheetId="89" r:id="rId46"/>
    <sheet name="47" sheetId="90" r:id="rId47"/>
    <sheet name="48" sheetId="91" r:id="rId48"/>
    <sheet name="49" sheetId="92" r:id="rId49"/>
    <sheet name="50" sheetId="93" r:id="rId50"/>
    <sheet name="51" sheetId="94" r:id="rId51"/>
    <sheet name="52" sheetId="95" r:id="rId52"/>
    <sheet name="53" sheetId="96" r:id="rId53"/>
    <sheet name="54" sheetId="97" r:id="rId54"/>
    <sheet name="55" sheetId="98" r:id="rId55"/>
    <sheet name="56" sheetId="99" r:id="rId56"/>
    <sheet name="57" sheetId="100" r:id="rId57"/>
    <sheet name="58" sheetId="101" r:id="rId58"/>
    <sheet name="59" sheetId="102" r:id="rId59"/>
    <sheet name="60" sheetId="103" r:id="rId60"/>
    <sheet name="2018 год" sheetId="16" r:id="rId61"/>
    <sheet name="Лист2" sheetId="29" r:id="rId62"/>
    <sheet name="Работы" sheetId="73" r:id="rId63"/>
  </sheets>
  <definedNames>
    <definedName name="Ед_изм">Лист2!$B$1:$B$8</definedName>
    <definedName name="_xlnm.Print_Titles" localSheetId="62">Работы!$1:$2</definedName>
    <definedName name="Материал">Лист2!$C$1:$C$35</definedName>
    <definedName name="Наим_работ">Лист2!$A$1:$A$57</definedName>
    <definedName name="Наименвание_работ">Лист2!$A$1:$A$4</definedName>
  </definedNames>
  <calcPr calcId="125725"/>
</workbook>
</file>

<file path=xl/calcChain.xml><?xml version="1.0" encoding="utf-8"?>
<calcChain xmlns="http://schemas.openxmlformats.org/spreadsheetml/2006/main">
  <c r="H66" i="73"/>
  <c r="I66"/>
  <c r="J66"/>
  <c r="K66"/>
  <c r="G66"/>
  <c r="K65"/>
  <c r="J65"/>
  <c r="I65"/>
  <c r="H65"/>
  <c r="G65"/>
  <c r="F65"/>
  <c r="D39" i="16"/>
  <c r="B35"/>
  <c r="F56" i="103"/>
  <c r="F57"/>
  <c r="F64"/>
  <c r="F63"/>
  <c r="F62"/>
  <c r="F61"/>
  <c r="F60"/>
  <c r="F59"/>
  <c r="F58"/>
  <c r="F65"/>
  <c r="E49"/>
  <c r="E47"/>
  <c r="E46"/>
  <c r="F44"/>
  <c r="F43"/>
  <c r="F42"/>
  <c r="F41"/>
  <c r="F40"/>
  <c r="F39"/>
  <c r="F38"/>
  <c r="F37"/>
  <c r="F36"/>
  <c r="F35"/>
  <c r="E48" s="1"/>
  <c r="K64" i="73"/>
  <c r="J64"/>
  <c r="I64"/>
  <c r="H64"/>
  <c r="G64"/>
  <c r="F64"/>
  <c r="F64" i="102"/>
  <c r="F63"/>
  <c r="F62"/>
  <c r="F61"/>
  <c r="F60"/>
  <c r="F59"/>
  <c r="F58"/>
  <c r="F57"/>
  <c r="F65" s="1"/>
  <c r="E49"/>
  <c r="E47"/>
  <c r="E46"/>
  <c r="F44"/>
  <c r="F43"/>
  <c r="F42"/>
  <c r="F41"/>
  <c r="F40"/>
  <c r="F39"/>
  <c r="F38"/>
  <c r="F37"/>
  <c r="F36"/>
  <c r="F35"/>
  <c r="E48" s="1"/>
  <c r="K63" i="73"/>
  <c r="J63"/>
  <c r="I63"/>
  <c r="H63"/>
  <c r="G63"/>
  <c r="K62"/>
  <c r="J62"/>
  <c r="I62"/>
  <c r="H62"/>
  <c r="G62"/>
  <c r="F63"/>
  <c r="F62"/>
  <c r="F64" i="101"/>
  <c r="F63"/>
  <c r="F62"/>
  <c r="F61"/>
  <c r="F60"/>
  <c r="F59"/>
  <c r="F58"/>
  <c r="F57"/>
  <c r="F65" s="1"/>
  <c r="E49"/>
  <c r="E47"/>
  <c r="E46"/>
  <c r="F44"/>
  <c r="F43"/>
  <c r="F42"/>
  <c r="F41"/>
  <c r="F40"/>
  <c r="F39"/>
  <c r="F38"/>
  <c r="F37"/>
  <c r="F36"/>
  <c r="F35"/>
  <c r="F64" i="100"/>
  <c r="F63"/>
  <c r="F62"/>
  <c r="F61"/>
  <c r="F60"/>
  <c r="F59"/>
  <c r="F58"/>
  <c r="F57"/>
  <c r="F65" s="1"/>
  <c r="E49"/>
  <c r="E47"/>
  <c r="E46"/>
  <c r="F44"/>
  <c r="F43"/>
  <c r="F42"/>
  <c r="F41"/>
  <c r="F40"/>
  <c r="F39"/>
  <c r="F38"/>
  <c r="F37"/>
  <c r="F36"/>
  <c r="F35"/>
  <c r="E48" s="1"/>
  <c r="K61" i="73"/>
  <c r="J61"/>
  <c r="I61"/>
  <c r="H61"/>
  <c r="G61"/>
  <c r="K60"/>
  <c r="J60"/>
  <c r="I60"/>
  <c r="H60"/>
  <c r="G60"/>
  <c r="F61"/>
  <c r="F64" i="99"/>
  <c r="F63"/>
  <c r="F62"/>
  <c r="F61"/>
  <c r="F60"/>
  <c r="F59"/>
  <c r="F58"/>
  <c r="F57"/>
  <c r="F65" s="1"/>
  <c r="E49"/>
  <c r="E48"/>
  <c r="E47"/>
  <c r="E46"/>
  <c r="F44"/>
  <c r="F43"/>
  <c r="F42"/>
  <c r="F41"/>
  <c r="F40"/>
  <c r="F39"/>
  <c r="F38"/>
  <c r="F37"/>
  <c r="F36"/>
  <c r="F35"/>
  <c r="D50" s="1"/>
  <c r="F60" i="73"/>
  <c r="F64" i="98"/>
  <c r="F63"/>
  <c r="F62"/>
  <c r="F61"/>
  <c r="F60"/>
  <c r="F59"/>
  <c r="F58"/>
  <c r="F57"/>
  <c r="F65" s="1"/>
  <c r="E48"/>
  <c r="E47"/>
  <c r="E46"/>
  <c r="F44"/>
  <c r="F43"/>
  <c r="F42"/>
  <c r="F41"/>
  <c r="F40"/>
  <c r="F39"/>
  <c r="F38"/>
  <c r="F37"/>
  <c r="F36"/>
  <c r="F35"/>
  <c r="K59" i="73"/>
  <c r="J59"/>
  <c r="I59"/>
  <c r="H59"/>
  <c r="G59"/>
  <c r="F59"/>
  <c r="F64" i="97"/>
  <c r="F63"/>
  <c r="F62"/>
  <c r="F61"/>
  <c r="F60"/>
  <c r="F59"/>
  <c r="F58"/>
  <c r="F57"/>
  <c r="F65" s="1"/>
  <c r="E49"/>
  <c r="E47"/>
  <c r="E46"/>
  <c r="F44"/>
  <c r="F43"/>
  <c r="F42"/>
  <c r="F41"/>
  <c r="F40"/>
  <c r="F39"/>
  <c r="F38"/>
  <c r="F37"/>
  <c r="F36"/>
  <c r="F35"/>
  <c r="E48" s="1"/>
  <c r="K58" i="73"/>
  <c r="J58"/>
  <c r="I58"/>
  <c r="H58"/>
  <c r="G58"/>
  <c r="F58"/>
  <c r="F64" i="96"/>
  <c r="F63"/>
  <c r="F62"/>
  <c r="F61"/>
  <c r="F60"/>
  <c r="F59"/>
  <c r="F58"/>
  <c r="F57"/>
  <c r="F65" s="1"/>
  <c r="D50" s="1"/>
  <c r="E49"/>
  <c r="E47"/>
  <c r="E46"/>
  <c r="F44"/>
  <c r="F43"/>
  <c r="F42"/>
  <c r="F41"/>
  <c r="F40"/>
  <c r="F39"/>
  <c r="F38"/>
  <c r="F37"/>
  <c r="F36"/>
  <c r="F35"/>
  <c r="E48" s="1"/>
  <c r="K57" i="73"/>
  <c r="J57"/>
  <c r="I57"/>
  <c r="H57"/>
  <c r="G57"/>
  <c r="F57"/>
  <c r="F64" i="95"/>
  <c r="F63"/>
  <c r="F62"/>
  <c r="F61"/>
  <c r="F60"/>
  <c r="F59"/>
  <c r="F58"/>
  <c r="F57"/>
  <c r="F65" s="1"/>
  <c r="E48"/>
  <c r="E47"/>
  <c r="E46"/>
  <c r="F44"/>
  <c r="F43"/>
  <c r="F42"/>
  <c r="F41"/>
  <c r="F40"/>
  <c r="F39"/>
  <c r="F38"/>
  <c r="F37"/>
  <c r="F36"/>
  <c r="F35"/>
  <c r="K56" i="73"/>
  <c r="J56"/>
  <c r="I56"/>
  <c r="H56"/>
  <c r="G56"/>
  <c r="F56"/>
  <c r="F35" i="94"/>
  <c r="F36"/>
  <c r="F64"/>
  <c r="F63"/>
  <c r="F62"/>
  <c r="F61"/>
  <c r="F60"/>
  <c r="F59"/>
  <c r="F58"/>
  <c r="F57"/>
  <c r="F65" s="1"/>
  <c r="E49"/>
  <c r="E48"/>
  <c r="E47"/>
  <c r="E46"/>
  <c r="F44"/>
  <c r="F43"/>
  <c r="F42"/>
  <c r="F41"/>
  <c r="F40"/>
  <c r="F39"/>
  <c r="F38"/>
  <c r="F37"/>
  <c r="K55" i="73"/>
  <c r="J55"/>
  <c r="I55"/>
  <c r="H55"/>
  <c r="G55"/>
  <c r="F55"/>
  <c r="F64" i="93"/>
  <c r="F63"/>
  <c r="F62"/>
  <c r="F61"/>
  <c r="F60"/>
  <c r="F59"/>
  <c r="F58"/>
  <c r="F57"/>
  <c r="F56"/>
  <c r="F65" s="1"/>
  <c r="E48"/>
  <c r="E47"/>
  <c r="E46"/>
  <c r="F44"/>
  <c r="F43"/>
  <c r="F42"/>
  <c r="F41"/>
  <c r="F40"/>
  <c r="F39"/>
  <c r="F38"/>
  <c r="F37"/>
  <c r="F36"/>
  <c r="F35"/>
  <c r="K53" i="73"/>
  <c r="J53"/>
  <c r="I53"/>
  <c r="H53"/>
  <c r="G53"/>
  <c r="K52"/>
  <c r="J52"/>
  <c r="I52"/>
  <c r="H52"/>
  <c r="G52"/>
  <c r="K51"/>
  <c r="J51"/>
  <c r="I51"/>
  <c r="H51"/>
  <c r="G51"/>
  <c r="K50"/>
  <c r="J50"/>
  <c r="I50"/>
  <c r="H50"/>
  <c r="G50"/>
  <c r="K49"/>
  <c r="J49"/>
  <c r="I49"/>
  <c r="H49"/>
  <c r="G49"/>
  <c r="K48"/>
  <c r="J48"/>
  <c r="I48"/>
  <c r="H48"/>
  <c r="G48"/>
  <c r="K46"/>
  <c r="J46"/>
  <c r="I46"/>
  <c r="H46"/>
  <c r="G46"/>
  <c r="K45"/>
  <c r="J45"/>
  <c r="I45"/>
  <c r="H45"/>
  <c r="G45"/>
  <c r="K44"/>
  <c r="J44"/>
  <c r="I44"/>
  <c r="H44"/>
  <c r="G44"/>
  <c r="F54"/>
  <c r="F53"/>
  <c r="F36" i="91"/>
  <c r="F37"/>
  <c r="F38"/>
  <c r="F39"/>
  <c r="F40"/>
  <c r="F41"/>
  <c r="F42"/>
  <c r="F43"/>
  <c r="F52" i="73"/>
  <c r="F51"/>
  <c r="F50"/>
  <c r="F49"/>
  <c r="F48"/>
  <c r="F47"/>
  <c r="F46"/>
  <c r="F45"/>
  <c r="F44"/>
  <c r="F36" i="92"/>
  <c r="F37"/>
  <c r="F38"/>
  <c r="F39"/>
  <c r="F40"/>
  <c r="F41"/>
  <c r="F42"/>
  <c r="F43"/>
  <c r="F44"/>
  <c r="F64"/>
  <c r="F63"/>
  <c r="F62"/>
  <c r="F61"/>
  <c r="F60"/>
  <c r="F59"/>
  <c r="F58"/>
  <c r="F57"/>
  <c r="F65" s="1"/>
  <c r="F56"/>
  <c r="E48"/>
  <c r="E47"/>
  <c r="E46"/>
  <c r="F35"/>
  <c r="F35" i="91"/>
  <c r="F64"/>
  <c r="F63"/>
  <c r="F62"/>
  <c r="F61"/>
  <c r="F60"/>
  <c r="F59"/>
  <c r="F58"/>
  <c r="F57"/>
  <c r="F56"/>
  <c r="F65" s="1"/>
  <c r="E48"/>
  <c r="E47"/>
  <c r="E46"/>
  <c r="F44"/>
  <c r="F64" i="90"/>
  <c r="F63"/>
  <c r="F62"/>
  <c r="F61"/>
  <c r="F60"/>
  <c r="F59"/>
  <c r="F58"/>
  <c r="F57"/>
  <c r="F65" s="1"/>
  <c r="F56"/>
  <c r="E48"/>
  <c r="E47"/>
  <c r="E46"/>
  <c r="F44"/>
  <c r="F43"/>
  <c r="F42"/>
  <c r="F41"/>
  <c r="F40"/>
  <c r="F39"/>
  <c r="F38"/>
  <c r="F37"/>
  <c r="F36"/>
  <c r="F35"/>
  <c r="F64" i="89"/>
  <c r="F63"/>
  <c r="F62"/>
  <c r="F61"/>
  <c r="F60"/>
  <c r="F59"/>
  <c r="F58"/>
  <c r="F57"/>
  <c r="F65" s="1"/>
  <c r="F56"/>
  <c r="E48"/>
  <c r="E47"/>
  <c r="E46"/>
  <c r="F44"/>
  <c r="F43"/>
  <c r="F42"/>
  <c r="F41"/>
  <c r="F40"/>
  <c r="F39"/>
  <c r="F38"/>
  <c r="F37"/>
  <c r="F36"/>
  <c r="F35"/>
  <c r="F35" i="88"/>
  <c r="F64"/>
  <c r="F63"/>
  <c r="F62"/>
  <c r="F61"/>
  <c r="F60"/>
  <c r="F59"/>
  <c r="F58"/>
  <c r="F57"/>
  <c r="F56"/>
  <c r="F65" s="1"/>
  <c r="E48"/>
  <c r="E47"/>
  <c r="E46"/>
  <c r="F44"/>
  <c r="F43"/>
  <c r="F42"/>
  <c r="F41"/>
  <c r="F40"/>
  <c r="F39"/>
  <c r="F38"/>
  <c r="F37"/>
  <c r="F36"/>
  <c r="F64" i="87"/>
  <c r="F63"/>
  <c r="F62"/>
  <c r="F61"/>
  <c r="F60"/>
  <c r="F59"/>
  <c r="F58"/>
  <c r="F57"/>
  <c r="F56"/>
  <c r="F65" s="1"/>
  <c r="E48"/>
  <c r="E47"/>
  <c r="E46"/>
  <c r="F44"/>
  <c r="F43"/>
  <c r="F42"/>
  <c r="F41"/>
  <c r="F40"/>
  <c r="F39"/>
  <c r="F38"/>
  <c r="F37"/>
  <c r="F36"/>
  <c r="F35"/>
  <c r="D50" i="86"/>
  <c r="E51" s="1"/>
  <c r="F35"/>
  <c r="E49"/>
  <c r="F64"/>
  <c r="F63"/>
  <c r="F62"/>
  <c r="F61"/>
  <c r="F60"/>
  <c r="F59"/>
  <c r="F58"/>
  <c r="F57"/>
  <c r="F56"/>
  <c r="F65" s="1"/>
  <c r="E48"/>
  <c r="E47"/>
  <c r="E46"/>
  <c r="F44"/>
  <c r="F43"/>
  <c r="F42"/>
  <c r="F41"/>
  <c r="F40"/>
  <c r="F39"/>
  <c r="F38"/>
  <c r="F37"/>
  <c r="F36"/>
  <c r="E46" i="85"/>
  <c r="E47"/>
  <c r="E48"/>
  <c r="E49"/>
  <c r="F64"/>
  <c r="F63"/>
  <c r="F62"/>
  <c r="F61"/>
  <c r="F60"/>
  <c r="F59"/>
  <c r="F58"/>
  <c r="F57"/>
  <c r="F56"/>
  <c r="F65" s="1"/>
  <c r="F44"/>
  <c r="F43"/>
  <c r="F42"/>
  <c r="F41"/>
  <c r="F40"/>
  <c r="F39"/>
  <c r="F38"/>
  <c r="F37"/>
  <c r="F36"/>
  <c r="F35"/>
  <c r="E46" i="40"/>
  <c r="E47"/>
  <c r="E48"/>
  <c r="E49"/>
  <c r="D50"/>
  <c r="F56"/>
  <c r="K43" i="73"/>
  <c r="J43"/>
  <c r="I43"/>
  <c r="H43"/>
  <c r="G43"/>
  <c r="F64" i="84"/>
  <c r="F63"/>
  <c r="F62"/>
  <c r="F61"/>
  <c r="F60"/>
  <c r="F59"/>
  <c r="F58"/>
  <c r="F57"/>
  <c r="F65" s="1"/>
  <c r="E49"/>
  <c r="E48"/>
  <c r="E47"/>
  <c r="E46"/>
  <c r="F44"/>
  <c r="F43"/>
  <c r="F42"/>
  <c r="F41"/>
  <c r="F40"/>
  <c r="F39"/>
  <c r="F38"/>
  <c r="F37"/>
  <c r="F36"/>
  <c r="K42" i="73"/>
  <c r="J42"/>
  <c r="I42"/>
  <c r="H42"/>
  <c r="G42"/>
  <c r="F64" i="83"/>
  <c r="F63"/>
  <c r="F62"/>
  <c r="F61"/>
  <c r="F60"/>
  <c r="F59"/>
  <c r="F58"/>
  <c r="F57"/>
  <c r="F65" s="1"/>
  <c r="E49"/>
  <c r="E48"/>
  <c r="E47"/>
  <c r="E46"/>
  <c r="F44"/>
  <c r="F43"/>
  <c r="F42"/>
  <c r="F41"/>
  <c r="F40"/>
  <c r="F39"/>
  <c r="F38"/>
  <c r="F37"/>
  <c r="F36"/>
  <c r="K41" i="73"/>
  <c r="J41"/>
  <c r="I41"/>
  <c r="H41"/>
  <c r="G41"/>
  <c r="K40"/>
  <c r="J40"/>
  <c r="I40"/>
  <c r="H40"/>
  <c r="G40"/>
  <c r="K39"/>
  <c r="J39"/>
  <c r="I39"/>
  <c r="H39"/>
  <c r="G39"/>
  <c r="K38"/>
  <c r="J38"/>
  <c r="I38"/>
  <c r="H38"/>
  <c r="G38"/>
  <c r="K37"/>
  <c r="J37"/>
  <c r="I37"/>
  <c r="H37"/>
  <c r="G37"/>
  <c r="K36"/>
  <c r="J36"/>
  <c r="I36"/>
  <c r="H36"/>
  <c r="G36"/>
  <c r="K35"/>
  <c r="J35"/>
  <c r="I35"/>
  <c r="H35"/>
  <c r="G35"/>
  <c r="K34"/>
  <c r="J34"/>
  <c r="I34"/>
  <c r="H34"/>
  <c r="G34"/>
  <c r="F41"/>
  <c r="F40"/>
  <c r="F39"/>
  <c r="F38"/>
  <c r="F37"/>
  <c r="F36"/>
  <c r="F35"/>
  <c r="F34"/>
  <c r="F64" i="82"/>
  <c r="F63"/>
  <c r="F62"/>
  <c r="F61"/>
  <c r="F60"/>
  <c r="F59"/>
  <c r="F58"/>
  <c r="F57"/>
  <c r="F56"/>
  <c r="E48"/>
  <c r="E47"/>
  <c r="E46"/>
  <c r="F43"/>
  <c r="F42"/>
  <c r="F41"/>
  <c r="F40"/>
  <c r="F39"/>
  <c r="F38"/>
  <c r="F37"/>
  <c r="F36"/>
  <c r="F35"/>
  <c r="F64" i="81"/>
  <c r="F63"/>
  <c r="F62"/>
  <c r="F61"/>
  <c r="F60"/>
  <c r="F59"/>
  <c r="F58"/>
  <c r="F57"/>
  <c r="F56"/>
  <c r="F65" s="1"/>
  <c r="E48"/>
  <c r="E47"/>
  <c r="E46"/>
  <c r="F43"/>
  <c r="F42"/>
  <c r="F41"/>
  <c r="F40"/>
  <c r="F39"/>
  <c r="F38"/>
  <c r="F37"/>
  <c r="F36"/>
  <c r="F35"/>
  <c r="F64" i="80"/>
  <c r="F63"/>
  <c r="F62"/>
  <c r="F61"/>
  <c r="F60"/>
  <c r="F59"/>
  <c r="F58"/>
  <c r="F57"/>
  <c r="F56"/>
  <c r="F65" s="1"/>
  <c r="E48"/>
  <c r="E47"/>
  <c r="E46"/>
  <c r="F43"/>
  <c r="F42"/>
  <c r="F41"/>
  <c r="F40"/>
  <c r="F39"/>
  <c r="F38"/>
  <c r="F37"/>
  <c r="F36"/>
  <c r="F35"/>
  <c r="F64" i="79"/>
  <c r="F63"/>
  <c r="F62"/>
  <c r="F61"/>
  <c r="F60"/>
  <c r="F59"/>
  <c r="F58"/>
  <c r="F57"/>
  <c r="F56"/>
  <c r="F65" s="1"/>
  <c r="E48"/>
  <c r="E47"/>
  <c r="E46"/>
  <c r="F43"/>
  <c r="F42"/>
  <c r="F41"/>
  <c r="F40"/>
  <c r="F39"/>
  <c r="F38"/>
  <c r="F37"/>
  <c r="F36"/>
  <c r="F35"/>
  <c r="F64" i="78"/>
  <c r="F63"/>
  <c r="F62"/>
  <c r="F61"/>
  <c r="F60"/>
  <c r="F59"/>
  <c r="F58"/>
  <c r="F57"/>
  <c r="F56"/>
  <c r="F65" s="1"/>
  <c r="E48"/>
  <c r="E47"/>
  <c r="E46"/>
  <c r="F43"/>
  <c r="F42"/>
  <c r="F41"/>
  <c r="F40"/>
  <c r="F39"/>
  <c r="F38"/>
  <c r="F37"/>
  <c r="F36"/>
  <c r="F35"/>
  <c r="F64" i="77"/>
  <c r="F63"/>
  <c r="F62"/>
  <c r="F61"/>
  <c r="F60"/>
  <c r="F59"/>
  <c r="F58"/>
  <c r="F57"/>
  <c r="F56"/>
  <c r="F65" s="1"/>
  <c r="E48"/>
  <c r="E47"/>
  <c r="E46"/>
  <c r="F43"/>
  <c r="F42"/>
  <c r="F41"/>
  <c r="F40"/>
  <c r="F39"/>
  <c r="F38"/>
  <c r="F37"/>
  <c r="F36"/>
  <c r="F35"/>
  <c r="F64" i="76"/>
  <c r="F63"/>
  <c r="F62"/>
  <c r="F61"/>
  <c r="F60"/>
  <c r="F59"/>
  <c r="F58"/>
  <c r="F57"/>
  <c r="F56"/>
  <c r="F65" s="1"/>
  <c r="E48"/>
  <c r="E47"/>
  <c r="E46"/>
  <c r="F43"/>
  <c r="F42"/>
  <c r="F41"/>
  <c r="F40"/>
  <c r="F39"/>
  <c r="F38"/>
  <c r="F37"/>
  <c r="F36"/>
  <c r="F35"/>
  <c r="K25" i="73"/>
  <c r="J25"/>
  <c r="I25"/>
  <c r="H25"/>
  <c r="K17"/>
  <c r="J17"/>
  <c r="I17"/>
  <c r="H17"/>
  <c r="F25"/>
  <c r="F20"/>
  <c r="F63" i="75"/>
  <c r="F62"/>
  <c r="F61"/>
  <c r="F60"/>
  <c r="F59"/>
  <c r="F58"/>
  <c r="F57"/>
  <c r="F56"/>
  <c r="F55"/>
  <c r="F64" s="1"/>
  <c r="E46"/>
  <c r="E45"/>
  <c r="F43"/>
  <c r="F42"/>
  <c r="F41"/>
  <c r="F40"/>
  <c r="F39"/>
  <c r="F38"/>
  <c r="F37"/>
  <c r="F36"/>
  <c r="F35"/>
  <c r="E48" s="1"/>
  <c r="G25" i="73" s="1"/>
  <c r="F64" i="74"/>
  <c r="F63"/>
  <c r="F62"/>
  <c r="F61"/>
  <c r="F60"/>
  <c r="F59"/>
  <c r="F58"/>
  <c r="F57"/>
  <c r="F56"/>
  <c r="F65" s="1"/>
  <c r="J20" i="73" s="1"/>
  <c r="E49" i="74"/>
  <c r="E48"/>
  <c r="G20" i="73" s="1"/>
  <c r="E47" i="74"/>
  <c r="E46"/>
  <c r="F44"/>
  <c r="F43"/>
  <c r="F42"/>
  <c r="F41"/>
  <c r="F40"/>
  <c r="F39"/>
  <c r="F38"/>
  <c r="F37"/>
  <c r="F36"/>
  <c r="F35"/>
  <c r="F33" i="73"/>
  <c r="F32"/>
  <c r="F31"/>
  <c r="F30"/>
  <c r="F29"/>
  <c r="F28"/>
  <c r="F27"/>
  <c r="F26"/>
  <c r="F24"/>
  <c r="F23"/>
  <c r="F22"/>
  <c r="F21"/>
  <c r="F19"/>
  <c r="F18"/>
  <c r="F17"/>
  <c r="F16"/>
  <c r="F15"/>
  <c r="F14"/>
  <c r="F13"/>
  <c r="F12"/>
  <c r="F11"/>
  <c r="F10"/>
  <c r="F9"/>
  <c r="F8"/>
  <c r="F7"/>
  <c r="F6"/>
  <c r="F5"/>
  <c r="F4"/>
  <c r="F3"/>
  <c r="F64" i="71"/>
  <c r="F63"/>
  <c r="F62"/>
  <c r="F61"/>
  <c r="F60"/>
  <c r="F59"/>
  <c r="F58"/>
  <c r="F57"/>
  <c r="F56"/>
  <c r="F65" s="1"/>
  <c r="J33" i="73" s="1"/>
  <c r="E48" i="71"/>
  <c r="E47"/>
  <c r="E46"/>
  <c r="F44"/>
  <c r="F43"/>
  <c r="F42"/>
  <c r="F41"/>
  <c r="F40"/>
  <c r="F39"/>
  <c r="F38"/>
  <c r="F37"/>
  <c r="F36"/>
  <c r="F35"/>
  <c r="E49" s="1"/>
  <c r="D50" i="103" l="1"/>
  <c r="E51" s="1"/>
  <c r="C67" s="1"/>
  <c r="D50" i="102"/>
  <c r="E51"/>
  <c r="E48" i="101"/>
  <c r="D50" i="100"/>
  <c r="E51"/>
  <c r="E51" i="99"/>
  <c r="C67" s="1"/>
  <c r="E49" i="98"/>
  <c r="D50" s="1"/>
  <c r="E51" s="1"/>
  <c r="D50" i="97"/>
  <c r="E51" s="1"/>
  <c r="C67" s="1"/>
  <c r="E51" i="96"/>
  <c r="C67" s="1"/>
  <c r="E49" i="95"/>
  <c r="D50" s="1"/>
  <c r="D50" i="94"/>
  <c r="E51" s="1"/>
  <c r="C67" s="1"/>
  <c r="D50" i="93"/>
  <c r="E49"/>
  <c r="E51" s="1"/>
  <c r="C67" s="1"/>
  <c r="E49" i="92"/>
  <c r="D50" s="1"/>
  <c r="E51" s="1"/>
  <c r="C67" s="1"/>
  <c r="E49" i="91"/>
  <c r="D50" s="1"/>
  <c r="E49" i="90"/>
  <c r="D50" s="1"/>
  <c r="E49" i="89"/>
  <c r="E49" i="88"/>
  <c r="D50" s="1"/>
  <c r="E49" i="87"/>
  <c r="D50" s="1"/>
  <c r="D50" i="85"/>
  <c r="E51" i="84"/>
  <c r="C67" s="1"/>
  <c r="D50"/>
  <c r="D50" i="83"/>
  <c r="E51" s="1"/>
  <c r="C67" s="1"/>
  <c r="F65" i="82"/>
  <c r="E49"/>
  <c r="D50" s="1"/>
  <c r="E51" s="1"/>
  <c r="C67" s="1"/>
  <c r="E49" i="81"/>
  <c r="D50" s="1"/>
  <c r="E49" i="80"/>
  <c r="D50" s="1"/>
  <c r="E49" i="79"/>
  <c r="D50" s="1"/>
  <c r="E49" i="78"/>
  <c r="D50" s="1"/>
  <c r="E49" i="77"/>
  <c r="D50" s="1"/>
  <c r="E49" i="76"/>
  <c r="D50" s="1"/>
  <c r="G33" i="73"/>
  <c r="E47" i="75"/>
  <c r="D49" s="1"/>
  <c r="D50" i="74"/>
  <c r="H20" i="73" s="1"/>
  <c r="E51" i="74"/>
  <c r="D50" i="71"/>
  <c r="F64" i="68"/>
  <c r="F63"/>
  <c r="F62"/>
  <c r="F61"/>
  <c r="F60"/>
  <c r="F59"/>
  <c r="F58"/>
  <c r="F57"/>
  <c r="F56"/>
  <c r="F65" s="1"/>
  <c r="J32" i="73" s="1"/>
  <c r="E48" i="68"/>
  <c r="E47"/>
  <c r="E46"/>
  <c r="F44"/>
  <c r="F43"/>
  <c r="F42"/>
  <c r="F41"/>
  <c r="F40"/>
  <c r="F39"/>
  <c r="F38"/>
  <c r="F37"/>
  <c r="F36"/>
  <c r="F35"/>
  <c r="F64" i="67"/>
  <c r="F63"/>
  <c r="F62"/>
  <c r="F61"/>
  <c r="F60"/>
  <c r="F59"/>
  <c r="F58"/>
  <c r="F57"/>
  <c r="F56"/>
  <c r="F65" s="1"/>
  <c r="J31" i="73" s="1"/>
  <c r="E48" i="67"/>
  <c r="E47"/>
  <c r="E46"/>
  <c r="F44"/>
  <c r="F43"/>
  <c r="F42"/>
  <c r="F41"/>
  <c r="F40"/>
  <c r="F39"/>
  <c r="F38"/>
  <c r="F37"/>
  <c r="F36"/>
  <c r="F35"/>
  <c r="F64" i="66"/>
  <c r="F63"/>
  <c r="F62"/>
  <c r="F61"/>
  <c r="F60"/>
  <c r="F59"/>
  <c r="F58"/>
  <c r="F57"/>
  <c r="F56"/>
  <c r="E48"/>
  <c r="E47"/>
  <c r="E46"/>
  <c r="F44"/>
  <c r="F43"/>
  <c r="F42"/>
  <c r="F41"/>
  <c r="F40"/>
  <c r="F39"/>
  <c r="F38"/>
  <c r="F37"/>
  <c r="F36"/>
  <c r="F35"/>
  <c r="F64" i="65"/>
  <c r="F63"/>
  <c r="F62"/>
  <c r="F61"/>
  <c r="F60"/>
  <c r="F59"/>
  <c r="F58"/>
  <c r="F57"/>
  <c r="F56"/>
  <c r="E48"/>
  <c r="E47"/>
  <c r="E46"/>
  <c r="F44"/>
  <c r="F43"/>
  <c r="F42"/>
  <c r="F41"/>
  <c r="F40"/>
  <c r="F39"/>
  <c r="F38"/>
  <c r="F37"/>
  <c r="F36"/>
  <c r="F35"/>
  <c r="F64" i="64"/>
  <c r="F63"/>
  <c r="F62"/>
  <c r="F61"/>
  <c r="F60"/>
  <c r="F59"/>
  <c r="F58"/>
  <c r="F57"/>
  <c r="F56"/>
  <c r="E48"/>
  <c r="E47"/>
  <c r="E46"/>
  <c r="F44"/>
  <c r="F43"/>
  <c r="F42"/>
  <c r="F41"/>
  <c r="F40"/>
  <c r="F39"/>
  <c r="F38"/>
  <c r="F37"/>
  <c r="F36"/>
  <c r="F35"/>
  <c r="F64" i="63"/>
  <c r="F63"/>
  <c r="F62"/>
  <c r="F61"/>
  <c r="F60"/>
  <c r="F59"/>
  <c r="F58"/>
  <c r="F57"/>
  <c r="F56"/>
  <c r="E48"/>
  <c r="E47"/>
  <c r="E46"/>
  <c r="F44"/>
  <c r="F43"/>
  <c r="F42"/>
  <c r="F41"/>
  <c r="F40"/>
  <c r="F39"/>
  <c r="F38"/>
  <c r="F37"/>
  <c r="F36"/>
  <c r="F35"/>
  <c r="F64" i="62"/>
  <c r="F63"/>
  <c r="F62"/>
  <c r="F61"/>
  <c r="F60"/>
  <c r="F59"/>
  <c r="F58"/>
  <c r="F57"/>
  <c r="F56"/>
  <c r="E49"/>
  <c r="E47"/>
  <c r="E46"/>
  <c r="F43"/>
  <c r="F42"/>
  <c r="F41"/>
  <c r="F40"/>
  <c r="F39"/>
  <c r="F38"/>
  <c r="F37"/>
  <c r="F36"/>
  <c r="F35"/>
  <c r="F64" i="61"/>
  <c r="F63"/>
  <c r="F62"/>
  <c r="F61"/>
  <c r="F60"/>
  <c r="F59"/>
  <c r="F58"/>
  <c r="F57"/>
  <c r="F65" s="1"/>
  <c r="J10" i="73" s="1"/>
  <c r="F56" i="61"/>
  <c r="E47"/>
  <c r="E46"/>
  <c r="F43"/>
  <c r="F42"/>
  <c r="F41"/>
  <c r="F40"/>
  <c r="F39"/>
  <c r="F38"/>
  <c r="F37"/>
  <c r="F36"/>
  <c r="F35"/>
  <c r="E48" s="1"/>
  <c r="G10" i="73" s="1"/>
  <c r="E46" i="60"/>
  <c r="E47"/>
  <c r="E48"/>
  <c r="F64"/>
  <c r="F63"/>
  <c r="F62"/>
  <c r="F61"/>
  <c r="F60"/>
  <c r="F59"/>
  <c r="F58"/>
  <c r="F57"/>
  <c r="F56"/>
  <c r="F43"/>
  <c r="F42"/>
  <c r="F41"/>
  <c r="F40"/>
  <c r="F39"/>
  <c r="F38"/>
  <c r="F37"/>
  <c r="F36"/>
  <c r="F35"/>
  <c r="E49" s="1"/>
  <c r="F64" i="59"/>
  <c r="F63"/>
  <c r="F62"/>
  <c r="F61"/>
  <c r="F60"/>
  <c r="F59"/>
  <c r="F58"/>
  <c r="F57"/>
  <c r="F56"/>
  <c r="F65" s="1"/>
  <c r="J8" i="73" s="1"/>
  <c r="E49" i="59"/>
  <c r="E47"/>
  <c r="E46"/>
  <c r="F43"/>
  <c r="F42"/>
  <c r="F41"/>
  <c r="F40"/>
  <c r="F39"/>
  <c r="F38"/>
  <c r="F37"/>
  <c r="F36"/>
  <c r="F35"/>
  <c r="F64" i="58"/>
  <c r="F63"/>
  <c r="F62"/>
  <c r="F61"/>
  <c r="F60"/>
  <c r="F59"/>
  <c r="F58"/>
  <c r="F57"/>
  <c r="F56"/>
  <c r="E47"/>
  <c r="E46"/>
  <c r="F43"/>
  <c r="F42"/>
  <c r="F41"/>
  <c r="F40"/>
  <c r="F39"/>
  <c r="F38"/>
  <c r="F37"/>
  <c r="F36"/>
  <c r="F35"/>
  <c r="E48" s="1"/>
  <c r="G6" i="73" s="1"/>
  <c r="F64" i="57"/>
  <c r="F63"/>
  <c r="F62"/>
  <c r="F61"/>
  <c r="F60"/>
  <c r="F59"/>
  <c r="F58"/>
  <c r="F57"/>
  <c r="F56"/>
  <c r="E47"/>
  <c r="E46"/>
  <c r="F44"/>
  <c r="F43"/>
  <c r="F42"/>
  <c r="F41"/>
  <c r="F40"/>
  <c r="F39"/>
  <c r="F38"/>
  <c r="F37"/>
  <c r="F36"/>
  <c r="F35"/>
  <c r="E48" s="1"/>
  <c r="G4" i="73" s="1"/>
  <c r="F64" i="55"/>
  <c r="F63"/>
  <c r="F62"/>
  <c r="F61"/>
  <c r="F60"/>
  <c r="F59"/>
  <c r="F58"/>
  <c r="F57"/>
  <c r="F56"/>
  <c r="E48"/>
  <c r="E47"/>
  <c r="E46"/>
  <c r="F44"/>
  <c r="F43"/>
  <c r="F42"/>
  <c r="F41"/>
  <c r="F40"/>
  <c r="F39"/>
  <c r="F38"/>
  <c r="F37"/>
  <c r="F36"/>
  <c r="F35"/>
  <c r="F64" i="51"/>
  <c r="F63"/>
  <c r="F62"/>
  <c r="F61"/>
  <c r="F60"/>
  <c r="F59"/>
  <c r="F58"/>
  <c r="F57"/>
  <c r="F56"/>
  <c r="F65" s="1"/>
  <c r="J22" i="73" s="1"/>
  <c r="E47" i="51"/>
  <c r="E46"/>
  <c r="F44"/>
  <c r="F43"/>
  <c r="F42"/>
  <c r="F41"/>
  <c r="F40"/>
  <c r="F39"/>
  <c r="F38"/>
  <c r="F37"/>
  <c r="F36"/>
  <c r="F35"/>
  <c r="E49" s="1"/>
  <c r="F64" i="49"/>
  <c r="F63"/>
  <c r="F62"/>
  <c r="F61"/>
  <c r="F60"/>
  <c r="F59"/>
  <c r="F58"/>
  <c r="F57"/>
  <c r="F65" s="1"/>
  <c r="J21" i="73" s="1"/>
  <c r="F56" i="49"/>
  <c r="E47"/>
  <c r="E46"/>
  <c r="F44"/>
  <c r="F43"/>
  <c r="F42"/>
  <c r="F41"/>
  <c r="F40"/>
  <c r="F39"/>
  <c r="F38"/>
  <c r="F37"/>
  <c r="F36"/>
  <c r="E49" s="1"/>
  <c r="F35"/>
  <c r="E48" s="1"/>
  <c r="G21" i="73" s="1"/>
  <c r="F64" i="48"/>
  <c r="F63"/>
  <c r="F62"/>
  <c r="F61"/>
  <c r="F60"/>
  <c r="F59"/>
  <c r="F58"/>
  <c r="F57"/>
  <c r="F56"/>
  <c r="F65" s="1"/>
  <c r="J19" i="73" s="1"/>
  <c r="E49" i="48"/>
  <c r="E48"/>
  <c r="G19" i="73" s="1"/>
  <c r="E47" i="48"/>
  <c r="E46"/>
  <c r="F44"/>
  <c r="F43"/>
  <c r="F42"/>
  <c r="F41"/>
  <c r="F40"/>
  <c r="F39"/>
  <c r="F38"/>
  <c r="F37"/>
  <c r="F36"/>
  <c r="F35"/>
  <c r="F63" i="47"/>
  <c r="F62"/>
  <c r="F61"/>
  <c r="F60"/>
  <c r="F59"/>
  <c r="F58"/>
  <c r="F57"/>
  <c r="F56"/>
  <c r="F55"/>
  <c r="E48"/>
  <c r="G17" i="73" s="1"/>
  <c r="E46" i="47"/>
  <c r="E45"/>
  <c r="F43"/>
  <c r="F42"/>
  <c r="F41"/>
  <c r="F40"/>
  <c r="F39"/>
  <c r="F38"/>
  <c r="F37"/>
  <c r="F36"/>
  <c r="F35"/>
  <c r="F64" i="45"/>
  <c r="F63"/>
  <c r="F62"/>
  <c r="F61"/>
  <c r="F60"/>
  <c r="F59"/>
  <c r="F58"/>
  <c r="F57"/>
  <c r="F56"/>
  <c r="F65" s="1"/>
  <c r="J16" i="73" s="1"/>
  <c r="E49" i="45"/>
  <c r="E47"/>
  <c r="E46"/>
  <c r="F44"/>
  <c r="F43"/>
  <c r="F42"/>
  <c r="F41"/>
  <c r="F40"/>
  <c r="F39"/>
  <c r="F38"/>
  <c r="F37"/>
  <c r="F36"/>
  <c r="F35"/>
  <c r="E48" s="1"/>
  <c r="G16" i="73" s="1"/>
  <c r="F64" i="44"/>
  <c r="F63"/>
  <c r="F62"/>
  <c r="F61"/>
  <c r="F60"/>
  <c r="F59"/>
  <c r="F58"/>
  <c r="F57"/>
  <c r="F56"/>
  <c r="E49"/>
  <c r="E47"/>
  <c r="E46"/>
  <c r="F44"/>
  <c r="F43"/>
  <c r="F42"/>
  <c r="F41"/>
  <c r="F40"/>
  <c r="F39"/>
  <c r="F38"/>
  <c r="F37"/>
  <c r="F36"/>
  <c r="F35"/>
  <c r="F64" i="43"/>
  <c r="F63"/>
  <c r="F62"/>
  <c r="F61"/>
  <c r="F60"/>
  <c r="F59"/>
  <c r="F58"/>
  <c r="F57"/>
  <c r="F56"/>
  <c r="E49"/>
  <c r="E47"/>
  <c r="E46"/>
  <c r="F44"/>
  <c r="F43"/>
  <c r="F42"/>
  <c r="F41"/>
  <c r="F40"/>
  <c r="F39"/>
  <c r="F38"/>
  <c r="F37"/>
  <c r="F36"/>
  <c r="F35"/>
  <c r="F64" i="42"/>
  <c r="F63"/>
  <c r="F62"/>
  <c r="F61"/>
  <c r="F60"/>
  <c r="F59"/>
  <c r="F58"/>
  <c r="F57"/>
  <c r="F56"/>
  <c r="E49"/>
  <c r="E47"/>
  <c r="E46"/>
  <c r="F44"/>
  <c r="F43"/>
  <c r="F42"/>
  <c r="F41"/>
  <c r="F40"/>
  <c r="F39"/>
  <c r="F38"/>
  <c r="F37"/>
  <c r="F36"/>
  <c r="F35"/>
  <c r="F57" i="40"/>
  <c r="F44"/>
  <c r="F35"/>
  <c r="F36"/>
  <c r="F56" i="39"/>
  <c r="F57"/>
  <c r="F35"/>
  <c r="F36"/>
  <c r="F37"/>
  <c r="F56" i="38"/>
  <c r="F57"/>
  <c r="F44"/>
  <c r="F35"/>
  <c r="F36"/>
  <c r="F35" i="37"/>
  <c r="F36"/>
  <c r="F44"/>
  <c r="F56"/>
  <c r="F57"/>
  <c r="F56" i="33"/>
  <c r="F57"/>
  <c r="F44"/>
  <c r="F35"/>
  <c r="F36"/>
  <c r="F56" i="32"/>
  <c r="F57"/>
  <c r="F35"/>
  <c r="F36"/>
  <c r="F56" i="31"/>
  <c r="F57"/>
  <c r="F44"/>
  <c r="F35"/>
  <c r="F36"/>
  <c r="F35" i="35"/>
  <c r="F36"/>
  <c r="F37"/>
  <c r="F38"/>
  <c r="F39"/>
  <c r="F40"/>
  <c r="F41"/>
  <c r="F42"/>
  <c r="F43"/>
  <c r="F44"/>
  <c r="F56"/>
  <c r="F57"/>
  <c r="F64" i="40"/>
  <c r="F63"/>
  <c r="F62"/>
  <c r="F61"/>
  <c r="F60"/>
  <c r="F59"/>
  <c r="F58"/>
  <c r="F65"/>
  <c r="F43"/>
  <c r="F42"/>
  <c r="F41"/>
  <c r="F40"/>
  <c r="F39"/>
  <c r="F38"/>
  <c r="F37"/>
  <c r="F64" i="39"/>
  <c r="F63"/>
  <c r="F62"/>
  <c r="F61"/>
  <c r="F60"/>
  <c r="F59"/>
  <c r="F58"/>
  <c r="F65"/>
  <c r="E48"/>
  <c r="E47"/>
  <c r="E46"/>
  <c r="F43"/>
  <c r="F42"/>
  <c r="F41"/>
  <c r="F40"/>
  <c r="F39"/>
  <c r="F38"/>
  <c r="F64" i="38"/>
  <c r="F63"/>
  <c r="F62"/>
  <c r="F61"/>
  <c r="F60"/>
  <c r="F59"/>
  <c r="F58"/>
  <c r="E48"/>
  <c r="E47"/>
  <c r="E46"/>
  <c r="F43"/>
  <c r="F42"/>
  <c r="F41"/>
  <c r="F40"/>
  <c r="F39"/>
  <c r="F38"/>
  <c r="F37"/>
  <c r="F64" i="37"/>
  <c r="F63"/>
  <c r="F62"/>
  <c r="F61"/>
  <c r="F60"/>
  <c r="F59"/>
  <c r="F58"/>
  <c r="E48"/>
  <c r="E47"/>
  <c r="E46"/>
  <c r="F43"/>
  <c r="F42"/>
  <c r="F41"/>
  <c r="F40"/>
  <c r="F39"/>
  <c r="F38"/>
  <c r="F37"/>
  <c r="F64" i="35"/>
  <c r="F63"/>
  <c r="F62"/>
  <c r="F61"/>
  <c r="F60"/>
  <c r="F59"/>
  <c r="F58"/>
  <c r="F65"/>
  <c r="J18" i="73" s="1"/>
  <c r="E48" i="35"/>
  <c r="E47"/>
  <c r="E46"/>
  <c r="F64" i="33"/>
  <c r="F63"/>
  <c r="F62"/>
  <c r="F61"/>
  <c r="F60"/>
  <c r="F59"/>
  <c r="F58"/>
  <c r="E47"/>
  <c r="E46"/>
  <c r="F43"/>
  <c r="F42"/>
  <c r="F41"/>
  <c r="F40"/>
  <c r="F39"/>
  <c r="F38"/>
  <c r="F37"/>
  <c r="E48" s="1"/>
  <c r="G12" i="73" s="1"/>
  <c r="F64" i="32"/>
  <c r="F63"/>
  <c r="F62"/>
  <c r="F61"/>
  <c r="F60"/>
  <c r="F59"/>
  <c r="F58"/>
  <c r="F65" s="1"/>
  <c r="J5" i="73" s="1"/>
  <c r="E48" i="32"/>
  <c r="E47"/>
  <c r="E46"/>
  <c r="F43"/>
  <c r="F42"/>
  <c r="F41"/>
  <c r="F40"/>
  <c r="F39"/>
  <c r="F38"/>
  <c r="F37"/>
  <c r="F64" i="31"/>
  <c r="F63"/>
  <c r="F62"/>
  <c r="F61"/>
  <c r="F60"/>
  <c r="F59"/>
  <c r="F58"/>
  <c r="F65" s="1"/>
  <c r="J3" i="73" s="1"/>
  <c r="E48" i="31"/>
  <c r="E47"/>
  <c r="E46"/>
  <c r="F43"/>
  <c r="F42"/>
  <c r="F41"/>
  <c r="F40"/>
  <c r="F39"/>
  <c r="F38"/>
  <c r="F37"/>
  <c r="C67" i="102" l="1"/>
  <c r="C67" i="100"/>
  <c r="D50" i="101"/>
  <c r="E51" s="1"/>
  <c r="C67" i="98"/>
  <c r="E51" i="95"/>
  <c r="C67" s="1"/>
  <c r="E51" i="91"/>
  <c r="E51" i="90"/>
  <c r="C67" s="1"/>
  <c r="E51" i="89"/>
  <c r="C67" s="1"/>
  <c r="D50"/>
  <c r="E51" i="88"/>
  <c r="C67" s="1"/>
  <c r="E51" i="87"/>
  <c r="C67" s="1"/>
  <c r="C67" i="86"/>
  <c r="E51" i="85"/>
  <c r="C67" s="1"/>
  <c r="E51" i="81"/>
  <c r="C67" s="1"/>
  <c r="E51" i="80"/>
  <c r="C67" s="1"/>
  <c r="E51" i="79"/>
  <c r="C67" s="1"/>
  <c r="E51" i="78"/>
  <c r="C67" s="1"/>
  <c r="E51" i="77"/>
  <c r="C67" s="1"/>
  <c r="E51" i="76"/>
  <c r="C67" s="1"/>
  <c r="E51" i="71"/>
  <c r="H33" i="73"/>
  <c r="F65" i="33"/>
  <c r="J12" i="73" s="1"/>
  <c r="F65" i="37"/>
  <c r="J23" i="73" s="1"/>
  <c r="F65" i="38"/>
  <c r="J26" i="73" s="1"/>
  <c r="F65" i="42"/>
  <c r="J13" i="73" s="1"/>
  <c r="F65" i="43"/>
  <c r="J14" i="73" s="1"/>
  <c r="F65" i="44"/>
  <c r="J15" i="73" s="1"/>
  <c r="F64" i="47"/>
  <c r="F65" i="55"/>
  <c r="J24" i="73" s="1"/>
  <c r="F65" i="57"/>
  <c r="J4" i="73" s="1"/>
  <c r="F65" i="58"/>
  <c r="J6" i="73" s="1"/>
  <c r="F65" i="60"/>
  <c r="J9" i="73" s="1"/>
  <c r="F65" i="66"/>
  <c r="J30" i="73" s="1"/>
  <c r="C67" i="74"/>
  <c r="K20" i="73" s="1"/>
  <c r="I20"/>
  <c r="G9"/>
  <c r="F65" i="62"/>
  <c r="J11" i="73" s="1"/>
  <c r="F65" i="63"/>
  <c r="J27" i="73" s="1"/>
  <c r="F65" i="64"/>
  <c r="J28" i="73" s="1"/>
  <c r="F65" i="65"/>
  <c r="J29" i="73" s="1"/>
  <c r="E50" i="75"/>
  <c r="C66" s="1"/>
  <c r="E49" i="68"/>
  <c r="D50" s="1"/>
  <c r="H32" i="73" s="1"/>
  <c r="E49" i="67"/>
  <c r="D50" s="1"/>
  <c r="H31" i="73" s="1"/>
  <c r="E49" i="66"/>
  <c r="D50" s="1"/>
  <c r="H30" i="73" s="1"/>
  <c r="E49" i="65"/>
  <c r="D50" s="1"/>
  <c r="H29" i="73" s="1"/>
  <c r="E49" i="64"/>
  <c r="D50" s="1"/>
  <c r="H28" i="73" s="1"/>
  <c r="E49" i="63"/>
  <c r="D50" s="1"/>
  <c r="H27" i="73" s="1"/>
  <c r="E48" i="62"/>
  <c r="E49" i="61"/>
  <c r="D50" s="1"/>
  <c r="H10" i="73" s="1"/>
  <c r="D50" i="60"/>
  <c r="H9" i="73" s="1"/>
  <c r="E51" i="60"/>
  <c r="E48" i="59"/>
  <c r="E49" i="58"/>
  <c r="D50" s="1"/>
  <c r="H6" i="73" s="1"/>
  <c r="E49" i="57"/>
  <c r="E49" i="55"/>
  <c r="D50" s="1"/>
  <c r="H24" i="73" s="1"/>
  <c r="E48" i="51"/>
  <c r="D50" i="49"/>
  <c r="H21" i="73" s="1"/>
  <c r="E51" i="49"/>
  <c r="D50" i="48"/>
  <c r="E47" i="47"/>
  <c r="D50" i="45"/>
  <c r="H16" i="73" s="1"/>
  <c r="E48" i="44"/>
  <c r="E48" i="43"/>
  <c r="E48" i="42"/>
  <c r="G13" i="73" s="1"/>
  <c r="D50" i="42"/>
  <c r="E51" i="40"/>
  <c r="E49" i="39"/>
  <c r="D50" s="1"/>
  <c r="E49" i="38"/>
  <c r="D50" s="1"/>
  <c r="H26" i="73" s="1"/>
  <c r="E49" i="37"/>
  <c r="D50" s="1"/>
  <c r="H23" i="73" s="1"/>
  <c r="E49" i="35"/>
  <c r="D50" s="1"/>
  <c r="H18" i="73" s="1"/>
  <c r="E49" i="33"/>
  <c r="D50" s="1"/>
  <c r="H12" i="73" s="1"/>
  <c r="E49" i="32"/>
  <c r="D50" s="1"/>
  <c r="H5" i="73" s="1"/>
  <c r="E49" i="31"/>
  <c r="D50" s="1"/>
  <c r="H3" i="73" s="1"/>
  <c r="C67" i="101" l="1"/>
  <c r="C67" i="91"/>
  <c r="D50" i="43"/>
  <c r="G14" i="73"/>
  <c r="C67" i="49"/>
  <c r="K21" i="73" s="1"/>
  <c r="I21"/>
  <c r="D50" i="51"/>
  <c r="H22" i="73" s="1"/>
  <c r="G22"/>
  <c r="C67" i="60"/>
  <c r="K9" i="73" s="1"/>
  <c r="I9"/>
  <c r="G24"/>
  <c r="G32"/>
  <c r="G29"/>
  <c r="G27"/>
  <c r="G23"/>
  <c r="G5"/>
  <c r="E51" i="42"/>
  <c r="H13" i="73"/>
  <c r="D50" i="44"/>
  <c r="G15" i="73"/>
  <c r="E51" i="48"/>
  <c r="H19" i="73"/>
  <c r="D50" i="59"/>
  <c r="H8" i="73" s="1"/>
  <c r="G8"/>
  <c r="D50" i="62"/>
  <c r="H11" i="73" s="1"/>
  <c r="G11"/>
  <c r="C67" i="71"/>
  <c r="K33" i="73" s="1"/>
  <c r="I33"/>
  <c r="E51" i="45"/>
  <c r="G26" i="73"/>
  <c r="G31"/>
  <c r="G30"/>
  <c r="G28"/>
  <c r="G18"/>
  <c r="G3"/>
  <c r="E51" i="68"/>
  <c r="E51" i="67"/>
  <c r="E51" i="66"/>
  <c r="E51" i="65"/>
  <c r="E51" i="64"/>
  <c r="E51" i="63"/>
  <c r="E51" i="62"/>
  <c r="E51" i="61"/>
  <c r="E51" i="59"/>
  <c r="E51" i="58"/>
  <c r="E51" i="57"/>
  <c r="D50"/>
  <c r="H4" i="73" s="1"/>
  <c r="E51" i="55"/>
  <c r="E51" i="51"/>
  <c r="D49" i="47"/>
  <c r="E50" s="1"/>
  <c r="C66" s="1"/>
  <c r="C67" i="40"/>
  <c r="E51" i="39"/>
  <c r="C67" s="1"/>
  <c r="E51" i="38"/>
  <c r="E51" i="37"/>
  <c r="E51" i="35"/>
  <c r="E51" i="33"/>
  <c r="E51" i="32"/>
  <c r="E51" i="31"/>
  <c r="C67" i="33" l="1"/>
  <c r="K12" i="73" s="1"/>
  <c r="I12"/>
  <c r="C67" i="55"/>
  <c r="K24" i="73" s="1"/>
  <c r="I24"/>
  <c r="C67" i="57"/>
  <c r="K4" i="73" s="1"/>
  <c r="I4"/>
  <c r="C67" i="59"/>
  <c r="K8" i="73" s="1"/>
  <c r="I8"/>
  <c r="C67" i="62"/>
  <c r="K11" i="73" s="1"/>
  <c r="I11"/>
  <c r="C67" i="64"/>
  <c r="K28" i="73" s="1"/>
  <c r="I28"/>
  <c r="C67" i="66"/>
  <c r="K30" i="73" s="1"/>
  <c r="I30"/>
  <c r="C67" i="68"/>
  <c r="K32" i="73" s="1"/>
  <c r="I32"/>
  <c r="C67" i="48"/>
  <c r="K19" i="73" s="1"/>
  <c r="I19"/>
  <c r="E51" i="44"/>
  <c r="H15" i="73"/>
  <c r="C67" i="42"/>
  <c r="K13" i="73" s="1"/>
  <c r="I13"/>
  <c r="E51" i="43"/>
  <c r="C41" i="16" s="1"/>
  <c r="H14" i="73"/>
  <c r="C67" i="31"/>
  <c r="K3" i="73" s="1"/>
  <c r="I3"/>
  <c r="C67" i="37"/>
  <c r="K23" i="73" s="1"/>
  <c r="I23"/>
  <c r="C67" i="32"/>
  <c r="K5" i="73" s="1"/>
  <c r="I5"/>
  <c r="C67" i="35"/>
  <c r="K18" i="73" s="1"/>
  <c r="I18"/>
  <c r="C67" i="38"/>
  <c r="K26" i="73" s="1"/>
  <c r="I26"/>
  <c r="C67" i="51"/>
  <c r="K22" i="73" s="1"/>
  <c r="I22"/>
  <c r="C67" i="58"/>
  <c r="K6" i="73" s="1"/>
  <c r="I6"/>
  <c r="C67" i="61"/>
  <c r="K10" i="73" s="1"/>
  <c r="I10"/>
  <c r="C67" i="63"/>
  <c r="K27" i="73" s="1"/>
  <c r="I27"/>
  <c r="C67" i="65"/>
  <c r="K29" i="73" s="1"/>
  <c r="I29"/>
  <c r="C67" i="67"/>
  <c r="K31" i="73" s="1"/>
  <c r="I31"/>
  <c r="C67" i="45"/>
  <c r="K16" i="73" s="1"/>
  <c r="I16"/>
  <c r="C67" i="43" l="1"/>
  <c r="K14" i="73" s="1"/>
  <c r="I14"/>
  <c r="C67" i="44"/>
  <c r="K15" i="73" s="1"/>
  <c r="I15"/>
</calcChain>
</file>

<file path=xl/sharedStrings.xml><?xml version="1.0" encoding="utf-8"?>
<sst xmlns="http://schemas.openxmlformats.org/spreadsheetml/2006/main" count="3456" uniqueCount="232">
  <si>
    <t>УТВЕРЖДАЮ</t>
  </si>
  <si>
    <t>зам.генерального директора</t>
  </si>
  <si>
    <t>ООО «Континент»</t>
  </si>
  <si>
    <t>АКТ</t>
  </si>
  <si>
    <t>сдачи-приёмки выполненных работ по содержанию и ремонту общего имущества</t>
  </si>
  <si>
    <t xml:space="preserve">г. Кировск                                                                        </t>
  </si>
  <si>
    <t>Основание проведения работ:</t>
  </si>
  <si>
    <t>КАЛЬКУЛЯЦИЯ РАБОТ.</t>
  </si>
  <si>
    <t>Наименование работы/ услуги</t>
  </si>
  <si>
    <t>Единица измерения</t>
  </si>
  <si>
    <t>Объем работ</t>
  </si>
  <si>
    <t>Часовая ставка исполнителя (руб)</t>
  </si>
  <si>
    <t>Стоимость работы, услуги (руб)</t>
  </si>
  <si>
    <t xml:space="preserve">  Применение коэффицинтов: 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</si>
  <si>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д</t>
    </r>
  </si>
  <si>
    <t>поправочный коэффициент на отсутствие технической документации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</si>
  <si>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норм</t>
    </r>
  </si>
  <si>
    <t>коэффициент сверхнормативной продолжительности экплуатации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</si>
  <si>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1</t>
    </r>
  </si>
  <si>
    <t>коэффициент на затемненность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</si>
  <si>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2</t>
    </r>
  </si>
  <si>
    <t>коэффициент на стесненность</t>
  </si>
  <si>
    <t>Материальные затраты:</t>
  </si>
  <si>
    <t>Наименование материала</t>
  </si>
  <si>
    <t>Кол-во</t>
  </si>
  <si>
    <t>Стоимость</t>
  </si>
  <si>
    <t>Всего затрат</t>
  </si>
  <si>
    <t>Итого материальных затрат:</t>
  </si>
  <si>
    <t>Расчет стоимости выполненных работ произведен на основании нормативных сборников на работы и услуги по управлению, содержанию и ремонту общего имущества в многоквартирном доме, работы произведены с надлежащим качеством и соблюдением норм действующего законодательства РФ.</t>
  </si>
  <si>
    <t>Претензии со стороны Совета дома, жителей многоквартирного дома отсутствуют.</t>
  </si>
  <si>
    <t>от управляющей организации</t>
  </si>
  <si>
    <t>_____________/__________________/</t>
  </si>
  <si>
    <t>______________/_________________/</t>
  </si>
  <si>
    <t xml:space="preserve">         </t>
  </si>
  <si>
    <t>план работ по текущему ремонту</t>
  </si>
  <si>
    <t>аварийно-восстановительные работы</t>
  </si>
  <si>
    <t>Наименование работ:</t>
  </si>
  <si>
    <r>
      <t xml:space="preserve">  Стоимость выполненных работ всего:</t>
    </r>
    <r>
      <rPr>
        <b/>
        <u/>
        <sz val="12"/>
        <color theme="1"/>
        <rFont val="Times New Roman"/>
        <family val="1"/>
        <charset val="204"/>
      </rPr>
      <t/>
    </r>
  </si>
  <si>
    <t>«_____»_____________201   г.</t>
  </si>
  <si>
    <t>от имени Собственника</t>
  </si>
  <si>
    <t>Норма времени на ед. измерения</t>
  </si>
  <si>
    <t>Текущий ремонт 2018 год</t>
  </si>
  <si>
    <t>Итого материальных затрат 2018 год</t>
  </si>
  <si>
    <t>Итого трудозатраты</t>
  </si>
  <si>
    <t>Промывка и опрессовка системы ЦО</t>
  </si>
  <si>
    <t>Ремонт стояка ХВС</t>
  </si>
  <si>
    <t>Спуск и наполнение стояка ХВС</t>
  </si>
  <si>
    <t>Пломбировка счетчиков воды</t>
  </si>
  <si>
    <t>шт</t>
  </si>
  <si>
    <t>кв.м</t>
  </si>
  <si>
    <t>куб.м</t>
  </si>
  <si>
    <t>Накладные расходы: %</t>
  </si>
  <si>
    <t>труба сталь Д 32</t>
  </si>
  <si>
    <t>кран шаровый Д 1/2</t>
  </si>
  <si>
    <t xml:space="preserve">        требования ПП РФ№290  от 03.04.2013 г.</t>
  </si>
  <si>
    <t xml:space="preserve">        предписание контролирующих органов</t>
  </si>
  <si>
    <t xml:space="preserve">Адрес МКД: Ленинградская область, г.Кировск, ул. 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</si>
  <si>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_____</t>
    </r>
    <r>
      <rPr>
        <sz val="12"/>
        <color theme="1"/>
        <rFont val="Times New Roman"/>
        <family val="1"/>
        <charset val="204"/>
      </rPr>
      <t>»      декабрь 2018г.</t>
    </r>
  </si>
  <si>
    <t>Осмотр стояка ХВС</t>
  </si>
  <si>
    <t>Открытие задвижек д/поиска порыва в теплосетях</t>
  </si>
  <si>
    <t>час</t>
  </si>
  <si>
    <t>Совместные работы с теплосетями по восстановлению ГВС</t>
  </si>
  <si>
    <t xml:space="preserve">      « 19  »      май 2018г.</t>
  </si>
  <si>
    <t>Энергетиков д 3</t>
  </si>
  <si>
    <t>Запуск ГВС после испытаний</t>
  </si>
  <si>
    <t>Снятие показаний ХВС</t>
  </si>
  <si>
    <t>Развоздушивание системы ГВС</t>
  </si>
  <si>
    <t>R</t>
  </si>
  <si>
    <t xml:space="preserve">      « 24  »      май 2018г.</t>
  </si>
  <si>
    <t xml:space="preserve">      « 25  »      май 2018г.</t>
  </si>
  <si>
    <t xml:space="preserve">      « 31  »      май 2018г.</t>
  </si>
  <si>
    <t>Закрытие ГВС</t>
  </si>
  <si>
    <t xml:space="preserve">      « 14  »      май 2018г.</t>
  </si>
  <si>
    <t>Чистка электрощита от мусора. Устранение обрыва фазного питания на пакетнике. Переборка и ремонт этажного щитка.</t>
  </si>
  <si>
    <t>заявка диспетчера</t>
  </si>
  <si>
    <t>Закрытие ЦО</t>
  </si>
  <si>
    <t>элев</t>
  </si>
  <si>
    <t xml:space="preserve">      « 07 »      май 2018г.</t>
  </si>
  <si>
    <t>Переборка 3х фазных шин с заменой крепежа, зачисткой нагара, образовавшегося из за КЗ</t>
  </si>
  <si>
    <t>электролампочка накаливания</t>
  </si>
  <si>
    <t>Осмотр квартир на предмет протечки</t>
  </si>
  <si>
    <t>кварт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</si>
  <si>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_22__</t>
    </r>
    <r>
      <rPr>
        <sz val="12"/>
        <color theme="1"/>
        <rFont val="Times New Roman"/>
        <family val="1"/>
        <charset val="204"/>
      </rPr>
      <t>»      март 2018г.</t>
    </r>
  </si>
  <si>
    <t>Ремонт порога входной двери 1 подъезд</t>
  </si>
  <si>
    <t>ремсостав</t>
  </si>
  <si>
    <t>Чистка вентиляции</t>
  </si>
  <si>
    <t>Чистка вент канала</t>
  </si>
  <si>
    <t>Отключение ПРЭМ</t>
  </si>
  <si>
    <t>Снятие приборов учета в теплоцентре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</si>
  <si>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_18__</t>
    </r>
    <r>
      <rPr>
        <sz val="12"/>
        <color theme="1"/>
        <rFont val="Times New Roman"/>
        <family val="1"/>
        <charset val="204"/>
      </rPr>
      <t>»      июль 2018г.</t>
    </r>
  </si>
  <si>
    <t>пог.м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</si>
  <si>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_26__</t>
    </r>
    <r>
      <rPr>
        <sz val="12"/>
        <color theme="1"/>
        <rFont val="Times New Roman"/>
        <family val="1"/>
        <charset val="204"/>
      </rPr>
      <t>»      июль 2018г.</t>
    </r>
  </si>
  <si>
    <t>Энергетиков д 3 кв 20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</si>
  <si>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_02__</t>
    </r>
    <r>
      <rPr>
        <sz val="12"/>
        <color theme="1"/>
        <rFont val="Times New Roman"/>
        <family val="1"/>
        <charset val="204"/>
      </rPr>
      <t>»      август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</si>
  <si>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__06_</t>
    </r>
    <r>
      <rPr>
        <sz val="12"/>
        <color theme="1"/>
        <rFont val="Times New Roman"/>
        <family val="1"/>
        <charset val="204"/>
      </rPr>
      <t>»      сентябрь 2018г.</t>
    </r>
  </si>
  <si>
    <t>Энергетиков д 3 кв 28</t>
  </si>
  <si>
    <t>Прочистка канализации</t>
  </si>
  <si>
    <t>Установка сеток на навес подвального приямка, покраска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</si>
  <si>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_21__</t>
    </r>
    <r>
      <rPr>
        <sz val="12"/>
        <color theme="1"/>
        <rFont val="Times New Roman"/>
        <family val="1"/>
        <charset val="204"/>
      </rPr>
      <t>»      август 2018г.</t>
    </r>
  </si>
  <si>
    <t>грунт</t>
  </si>
  <si>
    <t>Привоз резка материала Монтаж навеса над подвальным приямком</t>
  </si>
  <si>
    <t>рейс</t>
  </si>
  <si>
    <t>Монтаж навеса над подвальным приямком</t>
  </si>
  <si>
    <t>сетка 50х50х1х2</t>
  </si>
  <si>
    <t>сетка 50х50х0,64х2</t>
  </si>
  <si>
    <t>навес</t>
  </si>
  <si>
    <t>проушина прямая</t>
  </si>
  <si>
    <t>проушина с загибом</t>
  </si>
  <si>
    <t>замок</t>
  </si>
  <si>
    <t>электроды</t>
  </si>
  <si>
    <t>анкер</t>
  </si>
  <si>
    <t>труба профильная п.м.</t>
  </si>
  <si>
    <t>профнастил</t>
  </si>
  <si>
    <t>круг отрезной</t>
  </si>
  <si>
    <t>Ремонт магнитного замка на входной двери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</si>
  <si>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__14_</t>
    </r>
    <r>
      <rPr>
        <sz val="12"/>
        <color theme="1"/>
        <rFont val="Times New Roman"/>
        <family val="1"/>
        <charset val="204"/>
      </rPr>
      <t>»      сентябрь 2018г.</t>
    </r>
  </si>
  <si>
    <t>Замена сгоревших предохранителей Ремонт фазного распредузла из-зи разрушения (устранение фазного пробоя с заменой вставок)</t>
  </si>
  <si>
    <t>защитная вставка ПН-63А</t>
  </si>
  <si>
    <t>изолента ПВХ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</si>
  <si>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_24_</t>
    </r>
    <r>
      <rPr>
        <sz val="12"/>
        <color theme="1"/>
        <rFont val="Times New Roman"/>
        <family val="1"/>
        <charset val="204"/>
      </rPr>
      <t>»      сентябрь 2018г.</t>
    </r>
  </si>
  <si>
    <t>Энергетиков д 3 5 подъезд</t>
  </si>
  <si>
    <t>заявка жильцов</t>
  </si>
  <si>
    <t>Отвязка освещения подъезда от освещения тамбуров Переключение в распред коробке Установка отдельного выключателя Монтаж и подключение</t>
  </si>
  <si>
    <t>выключатель ОП-16</t>
  </si>
  <si>
    <t>провод АВВГ 2х2,5</t>
  </si>
  <si>
    <t>электролампа P-40W</t>
  </si>
  <si>
    <t>Уборка подвального помещения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</si>
  <si>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_16__</t>
    </r>
    <r>
      <rPr>
        <sz val="12"/>
        <color theme="1"/>
        <rFont val="Times New Roman"/>
        <family val="1"/>
        <charset val="204"/>
      </rPr>
      <t>»      март 2018г.</t>
    </r>
  </si>
  <si>
    <t>Набивка сальника, отсечка крана ГВС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</si>
  <si>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_11__</t>
    </r>
    <r>
      <rPr>
        <sz val="12"/>
        <color theme="1"/>
        <rFont val="Times New Roman"/>
        <family val="1"/>
        <charset val="204"/>
      </rPr>
      <t>»      апрель 2018г.</t>
    </r>
  </si>
  <si>
    <t>Энергетиков д 3 кв 9</t>
  </si>
  <si>
    <t>Энергетиков д 3 подвал</t>
  </si>
  <si>
    <t>Спуск и наполнение системы ГВС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</si>
  <si>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_23__</t>
    </r>
    <r>
      <rPr>
        <sz val="12"/>
        <color theme="1"/>
        <rFont val="Times New Roman"/>
        <family val="1"/>
        <charset val="204"/>
      </rPr>
      <t>»      апрель 2018г.</t>
    </r>
  </si>
  <si>
    <t>Энергетиков д 3 кв 33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</si>
  <si>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_24__</t>
    </r>
    <r>
      <rPr>
        <sz val="12"/>
        <color theme="1"/>
        <rFont val="Times New Roman"/>
        <family val="1"/>
        <charset val="204"/>
      </rPr>
      <t>»      апрель 2018г.</t>
    </r>
  </si>
  <si>
    <t>Энергетиков д 3 кв 8</t>
  </si>
  <si>
    <t>Продувка радиаторов отопления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</si>
  <si>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_25__</t>
    </r>
    <r>
      <rPr>
        <sz val="12"/>
        <color theme="1"/>
        <rFont val="Times New Roman"/>
        <family val="1"/>
        <charset val="204"/>
      </rPr>
      <t>»      апрель 2018г.</t>
    </r>
  </si>
  <si>
    <t>Энергетиков д 3 кв 60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</si>
  <si>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_19__</t>
    </r>
    <r>
      <rPr>
        <sz val="12"/>
        <color theme="1"/>
        <rFont val="Times New Roman"/>
        <family val="1"/>
        <charset val="204"/>
      </rPr>
      <t>»      апрель 2018г.</t>
    </r>
  </si>
  <si>
    <t>Запуск отопления</t>
  </si>
  <si>
    <t>Продувка стояков ЦО</t>
  </si>
  <si>
    <t>Привоз сетки со стройбазы</t>
  </si>
  <si>
    <t>Ремонт бачка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</si>
  <si>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_01__</t>
    </r>
    <r>
      <rPr>
        <sz val="12"/>
        <color theme="1"/>
        <rFont val="Times New Roman"/>
        <family val="1"/>
        <charset val="204"/>
      </rPr>
      <t>»      октябрь 2018г.</t>
    </r>
  </si>
  <si>
    <t>Энергетиков д 3 кв 32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</si>
  <si>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_04__</t>
    </r>
    <r>
      <rPr>
        <sz val="12"/>
        <color theme="1"/>
        <rFont val="Times New Roman"/>
        <family val="1"/>
        <charset val="204"/>
      </rPr>
      <t>»      октябрь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</si>
  <si>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_10__</t>
    </r>
    <r>
      <rPr>
        <sz val="12"/>
        <color theme="1"/>
        <rFont val="Times New Roman"/>
        <family val="1"/>
        <charset val="204"/>
      </rPr>
      <t>»      октябрь 2018г.</t>
    </r>
  </si>
  <si>
    <t xml:space="preserve">Энергетиков д 3 кв 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</si>
  <si>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_16__</t>
    </r>
    <r>
      <rPr>
        <sz val="12"/>
        <color theme="1"/>
        <rFont val="Times New Roman"/>
        <family val="1"/>
        <charset val="204"/>
      </rPr>
      <t>»      октябрь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</si>
  <si>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_19__</t>
    </r>
    <r>
      <rPr>
        <sz val="12"/>
        <color theme="1"/>
        <rFont val="Times New Roman"/>
        <family val="1"/>
        <charset val="204"/>
      </rPr>
      <t>»      октябрь 2018г.</t>
    </r>
  </si>
  <si>
    <t>Энергетиков д 3 кв 34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</si>
  <si>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_22__</t>
    </r>
    <r>
      <rPr>
        <sz val="12"/>
        <color theme="1"/>
        <rFont val="Times New Roman"/>
        <family val="1"/>
        <charset val="204"/>
      </rPr>
      <t>»      октябрь 2018г.</t>
    </r>
  </si>
  <si>
    <t>Заливка отмостки под балконом</t>
  </si>
  <si>
    <t>Подгонка ремонт установка пружин и шпингалетов на двери в подъезде</t>
  </si>
  <si>
    <t>пружина</t>
  </si>
  <si>
    <t>шпингалет</t>
  </si>
  <si>
    <t>цемент</t>
  </si>
  <si>
    <t>песок</t>
  </si>
  <si>
    <t>щебень</t>
  </si>
  <si>
    <t>Снятие и установка приборов учета</t>
  </si>
  <si>
    <t>саморез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</si>
  <si>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_28_</t>
    </r>
    <r>
      <rPr>
        <sz val="12"/>
        <color theme="1"/>
        <rFont val="Times New Roman"/>
        <family val="1"/>
        <charset val="204"/>
      </rPr>
      <t>»      октябрь 2018г.</t>
    </r>
  </si>
  <si>
    <t>герметик тектор</t>
  </si>
  <si>
    <t>пена монтажная</t>
  </si>
  <si>
    <t>уплотнитель вилотерм</t>
  </si>
  <si>
    <t>Герметизация межпанельных швов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</si>
  <si>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_31__</t>
    </r>
    <r>
      <rPr>
        <sz val="12"/>
        <color theme="1"/>
        <rFont val="Times New Roman"/>
        <family val="1"/>
        <charset val="204"/>
      </rPr>
      <t>»      июль 2018г.</t>
    </r>
  </si>
  <si>
    <t>Установка приборов в ИТП</t>
  </si>
  <si>
    <t>Коэффициенты</t>
  </si>
  <si>
    <t>накладные расходы 20%</t>
  </si>
  <si>
    <t>ИТОГО трудозатрат</t>
  </si>
  <si>
    <t>Материалы</t>
  </si>
  <si>
    <t>Всего</t>
  </si>
  <si>
    <t>Осмотр приборов измерения в ТЦ</t>
  </si>
  <si>
    <t>Замена ПРЭМа</t>
  </si>
  <si>
    <t>Замена приборов учета в ТЦ</t>
  </si>
  <si>
    <t>Замена счетчиков воды</t>
  </si>
  <si>
    <t>Замена приборов учета</t>
  </si>
  <si>
    <t>прокладка</t>
  </si>
  <si>
    <t>пломба свинцовая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</si>
  <si>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__07__</t>
    </r>
    <r>
      <rPr>
        <sz val="12"/>
        <color theme="1"/>
        <rFont val="Times New Roman"/>
        <family val="1"/>
        <charset val="204"/>
      </rPr>
      <t>»      ноябрь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</si>
  <si>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__13__</t>
    </r>
    <r>
      <rPr>
        <sz val="12"/>
        <color theme="1"/>
        <rFont val="Times New Roman"/>
        <family val="1"/>
        <charset val="204"/>
      </rPr>
      <t>»      ноябрь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</si>
  <si>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__21__</t>
    </r>
    <r>
      <rPr>
        <sz val="12"/>
        <color theme="1"/>
        <rFont val="Times New Roman"/>
        <family val="1"/>
        <charset val="204"/>
      </rPr>
      <t>»      ноябрь 2018г.</t>
    </r>
  </si>
  <si>
    <t>Энергетиков д 3 кв 26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</si>
  <si>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__26__</t>
    </r>
    <r>
      <rPr>
        <sz val="12"/>
        <color theme="1"/>
        <rFont val="Times New Roman"/>
        <family val="1"/>
        <charset val="204"/>
      </rPr>
      <t>»      ноябрь 2018г.</t>
    </r>
  </si>
  <si>
    <t>Энергетиков д 3 кв 17</t>
  </si>
  <si>
    <t>Энергетиков д 3 кв 65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</si>
  <si>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_30__</t>
    </r>
    <r>
      <rPr>
        <sz val="12"/>
        <color theme="1"/>
        <rFont val="Times New Roman"/>
        <family val="1"/>
        <charset val="204"/>
      </rPr>
      <t>»      ноябрь 2018г.</t>
    </r>
  </si>
  <si>
    <t>Энергетиков д 3 кв 47</t>
  </si>
  <si>
    <t>Осмотр колодцев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</si>
  <si>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_09_</t>
    </r>
    <r>
      <rPr>
        <sz val="12"/>
        <color theme="1"/>
        <rFont val="Times New Roman"/>
        <family val="1"/>
        <charset val="204"/>
      </rPr>
      <t>»      январь 2018г.</t>
    </r>
  </si>
  <si>
    <t>Энергетиков 3</t>
  </si>
  <si>
    <t>Осмотр и замеры температуры совместно с теплосетями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</si>
  <si>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_29_</t>
    </r>
    <r>
      <rPr>
        <sz val="12"/>
        <color theme="1"/>
        <rFont val="Times New Roman"/>
        <family val="1"/>
        <charset val="204"/>
      </rPr>
      <t>»    март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</si>
  <si>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_05__</t>
    </r>
    <r>
      <rPr>
        <sz val="12"/>
        <color theme="1"/>
        <rFont val="Times New Roman"/>
        <family val="1"/>
        <charset val="204"/>
      </rPr>
      <t>»      декабрь 2018г.</t>
    </r>
  </si>
  <si>
    <t>Энергетиков 3 кв 33</t>
  </si>
  <si>
    <t>Спуск и наполнение стояков ЦО</t>
  </si>
  <si>
    <t>Установка спускных кранов на стояке ЦО</t>
  </si>
  <si>
    <t>кран шаровый</t>
  </si>
  <si>
    <t>лен</t>
  </si>
  <si>
    <t>Осмотр счетчиков воды</t>
  </si>
  <si>
    <t>Проверка правильности показаний счетчиков воды</t>
  </si>
  <si>
    <t>Развоздушивание стояков ЦО</t>
  </si>
  <si>
    <t>Герметизация стояков канализации</t>
  </si>
  <si>
    <t>манжет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</si>
  <si>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_06__</t>
    </r>
    <r>
      <rPr>
        <sz val="12"/>
        <color theme="1"/>
        <rFont val="Times New Roman"/>
        <family val="1"/>
        <charset val="204"/>
      </rPr>
      <t>»      декабрь 2018г.</t>
    </r>
  </si>
  <si>
    <t>Энергетиков 3 кв 1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</si>
  <si>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_10__</t>
    </r>
    <r>
      <rPr>
        <sz val="12"/>
        <color theme="1"/>
        <rFont val="Times New Roman"/>
        <family val="1"/>
        <charset val="204"/>
      </rPr>
      <t>»      декабрь 2018г.</t>
    </r>
  </si>
  <si>
    <t>Энергетиков 3 кв 26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</si>
  <si>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_11__</t>
    </r>
    <r>
      <rPr>
        <sz val="12"/>
        <color theme="1"/>
        <rFont val="Times New Roman"/>
        <family val="1"/>
        <charset val="204"/>
      </rPr>
      <t>»      декабрь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</si>
  <si>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_12__</t>
    </r>
    <r>
      <rPr>
        <sz val="12"/>
        <color theme="1"/>
        <rFont val="Times New Roman"/>
        <family val="1"/>
        <charset val="204"/>
      </rPr>
      <t>»      декабрь 2018г.</t>
    </r>
  </si>
  <si>
    <t>Энергетиков 3 кв 85</t>
  </si>
  <si>
    <t>Энергетиков 3 кв 85 89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</si>
  <si>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_14__</t>
    </r>
    <r>
      <rPr>
        <sz val="12"/>
        <color theme="1"/>
        <rFont val="Times New Roman"/>
        <family val="1"/>
        <charset val="204"/>
      </rPr>
      <t>»      декабрь 2018г.</t>
    </r>
  </si>
  <si>
    <t>Энергетиков 3 подвал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</si>
  <si>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_21_</t>
    </r>
    <r>
      <rPr>
        <sz val="12"/>
        <color theme="1"/>
        <rFont val="Times New Roman"/>
        <family val="1"/>
        <charset val="204"/>
      </rPr>
      <t>»      ноябрь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</si>
  <si>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_20_</t>
    </r>
    <r>
      <rPr>
        <sz val="12"/>
        <color theme="1"/>
        <rFont val="Times New Roman"/>
        <family val="1"/>
        <charset val="204"/>
      </rPr>
      <t>»    ноябрь 2018г.</t>
    </r>
  </si>
  <si>
    <t>Плановая проверка подвальных и чердачных помещений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</si>
  <si>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_01_</t>
    </r>
    <r>
      <rPr>
        <sz val="12"/>
        <color theme="1"/>
        <rFont val="Times New Roman"/>
        <family val="1"/>
        <charset val="204"/>
      </rPr>
      <t>»    ноябрь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</si>
  <si>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_29_</t>
    </r>
    <r>
      <rPr>
        <sz val="12"/>
        <color theme="1"/>
        <rFont val="Times New Roman"/>
        <family val="1"/>
        <charset val="204"/>
      </rPr>
      <t>»    ноябрь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</si>
  <si>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_26_</t>
    </r>
    <r>
      <rPr>
        <sz val="12"/>
        <color theme="1"/>
        <rFont val="Times New Roman"/>
        <family val="1"/>
        <charset val="204"/>
      </rPr>
      <t>»    октябрь 2018г.</t>
    </r>
  </si>
  <si>
    <t>Осмотр пожарных гидрантов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</si>
  <si>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_16_</t>
    </r>
    <r>
      <rPr>
        <sz val="12"/>
        <color theme="1"/>
        <rFont val="Times New Roman"/>
        <family val="1"/>
        <charset val="204"/>
      </rPr>
      <t>»    май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</si>
  <si>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_17_</t>
    </r>
    <r>
      <rPr>
        <sz val="12"/>
        <color theme="1"/>
        <rFont val="Times New Roman"/>
        <family val="1"/>
        <charset val="204"/>
      </rPr>
      <t>»    май 2018г.</t>
    </r>
  </si>
  <si>
    <t>Проверка чердаков и подвалов на предмет целостности замков и чистоты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</si>
  <si>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_18_</t>
    </r>
    <r>
      <rPr>
        <sz val="12"/>
        <color theme="1"/>
        <rFont val="Times New Roman"/>
        <family val="1"/>
        <charset val="204"/>
      </rPr>
      <t>»   май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</si>
  <si>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_19_</t>
    </r>
    <r>
      <rPr>
        <sz val="12"/>
        <color theme="1"/>
        <rFont val="Times New Roman"/>
        <family val="1"/>
        <charset val="204"/>
      </rPr>
      <t>»   май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</si>
  <si>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_15_</t>
    </r>
    <r>
      <rPr>
        <sz val="12"/>
        <color theme="1"/>
        <rFont val="Times New Roman"/>
        <family val="1"/>
        <charset val="204"/>
      </rPr>
      <t>»    октябрь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</si>
  <si>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_24_</t>
    </r>
    <r>
      <rPr>
        <sz val="12"/>
        <color theme="1"/>
        <rFont val="Times New Roman"/>
        <family val="1"/>
        <charset val="204"/>
      </rPr>
      <t>»    декабрь 2018г.</t>
    </r>
  </si>
  <si>
    <t>Энергетиков 3 кв 37</t>
  </si>
</sst>
</file>

<file path=xl/styles.xml><?xml version="1.0" encoding="utf-8"?>
<styleSheet xmlns="http://schemas.openxmlformats.org/spreadsheetml/2006/main">
  <numFmts count="4">
    <numFmt numFmtId="164" formatCode="#,##0.00\ &quot;₽&quot;"/>
    <numFmt numFmtId="165" formatCode="0.000000"/>
    <numFmt numFmtId="166" formatCode="0.000"/>
    <numFmt numFmtId="167" formatCode="0.00000"/>
  </numFmts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vertAlign val="subscript"/>
      <sz val="16"/>
      <color theme="1"/>
      <name val="Times New Roman"/>
      <family val="1"/>
      <charset val="204"/>
    </font>
    <font>
      <b/>
      <vertAlign val="subscript"/>
      <sz val="18"/>
      <color theme="1"/>
      <name val="Times New Roman"/>
      <family val="1"/>
      <charset val="204"/>
    </font>
    <font>
      <b/>
      <vertAlign val="superscript"/>
      <sz val="1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b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Wingdings 2"/>
      <family val="1"/>
      <charset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Wingdings 2"/>
      <family val="1"/>
      <charset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/>
    <xf numFmtId="0" fontId="10" fillId="0" borderId="1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10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19" xfId="0" applyBorder="1"/>
    <xf numFmtId="0" fontId="3" fillId="0" borderId="0" xfId="0" applyFont="1" applyAlignment="1">
      <alignment horizontal="left"/>
    </xf>
    <xf numFmtId="0" fontId="10" fillId="0" borderId="21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164" fontId="3" fillId="0" borderId="24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2" fontId="3" fillId="0" borderId="11" xfId="0" applyNumberFormat="1" applyFont="1" applyBorder="1" applyAlignment="1">
      <alignment horizontal="center" vertical="top" wrapText="1"/>
    </xf>
    <xf numFmtId="0" fontId="13" fillId="0" borderId="0" xfId="0" applyFont="1"/>
    <xf numFmtId="0" fontId="0" fillId="0" borderId="19" xfId="0" applyBorder="1"/>
    <xf numFmtId="0" fontId="2" fillId="0" borderId="19" xfId="0" applyFont="1" applyBorder="1"/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vertical="top" wrapText="1"/>
    </xf>
    <xf numFmtId="9" fontId="10" fillId="0" borderId="20" xfId="0" applyNumberFormat="1" applyFont="1" applyBorder="1" applyAlignment="1">
      <alignment vertical="top" wrapText="1"/>
    </xf>
    <xf numFmtId="0" fontId="14" fillId="0" borderId="2" xfId="0" applyFont="1" applyBorder="1" applyAlignment="1">
      <alignment horizontal="center" vertical="center" wrapText="1"/>
    </xf>
    <xf numFmtId="165" fontId="0" fillId="0" borderId="0" xfId="0" applyNumberFormat="1"/>
    <xf numFmtId="2" fontId="3" fillId="0" borderId="5" xfId="0" applyNumberFormat="1" applyFont="1" applyBorder="1" applyAlignment="1">
      <alignment vertical="top" wrapText="1"/>
    </xf>
    <xf numFmtId="2" fontId="3" fillId="0" borderId="3" xfId="0" applyNumberFormat="1" applyFont="1" applyBorder="1" applyAlignment="1">
      <alignment vertical="top" wrapText="1"/>
    </xf>
    <xf numFmtId="2" fontId="3" fillId="0" borderId="7" xfId="0" applyNumberFormat="1" applyFont="1" applyBorder="1" applyAlignment="1">
      <alignment vertical="top" wrapText="1"/>
    </xf>
    <xf numFmtId="2" fontId="3" fillId="0" borderId="6" xfId="0" applyNumberFormat="1" applyFont="1" applyBorder="1" applyAlignment="1">
      <alignment vertical="top" wrapText="1"/>
    </xf>
    <xf numFmtId="2" fontId="3" fillId="0" borderId="16" xfId="0" applyNumberFormat="1" applyFont="1" applyBorder="1" applyAlignment="1">
      <alignment vertical="top" wrapText="1"/>
    </xf>
    <xf numFmtId="2" fontId="3" fillId="0" borderId="14" xfId="0" applyNumberFormat="1" applyFont="1" applyBorder="1" applyAlignment="1">
      <alignment vertical="top" wrapText="1"/>
    </xf>
    <xf numFmtId="2" fontId="3" fillId="0" borderId="15" xfId="0" applyNumberFormat="1" applyFont="1" applyBorder="1" applyAlignment="1">
      <alignment vertical="top" wrapText="1"/>
    </xf>
    <xf numFmtId="2" fontId="3" fillId="0" borderId="19" xfId="0" applyNumberFormat="1" applyFont="1" applyBorder="1"/>
    <xf numFmtId="0" fontId="3" fillId="0" borderId="19" xfId="0" applyFont="1" applyBorder="1"/>
    <xf numFmtId="0" fontId="15" fillId="0" borderId="0" xfId="0" applyFont="1"/>
    <xf numFmtId="0" fontId="16" fillId="0" borderId="0" xfId="0" applyFont="1" applyAlignment="1">
      <alignment horizontal="right"/>
    </xf>
    <xf numFmtId="0" fontId="16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19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4" fillId="0" borderId="0" xfId="0" applyFont="1"/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2" fontId="3" fillId="0" borderId="26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166" fontId="12" fillId="0" borderId="2" xfId="0" applyNumberFormat="1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67" fontId="14" fillId="0" borderId="2" xfId="0" applyNumberFormat="1" applyFont="1" applyBorder="1" applyAlignment="1">
      <alignment horizontal="center" vertical="center" wrapText="1"/>
    </xf>
    <xf numFmtId="167" fontId="12" fillId="0" borderId="2" xfId="0" applyNumberFormat="1" applyFont="1" applyBorder="1" applyAlignment="1">
      <alignment vertical="top" wrapText="1"/>
    </xf>
    <xf numFmtId="2" fontId="14" fillId="0" borderId="2" xfId="0" applyNumberFormat="1" applyFont="1" applyBorder="1" applyAlignment="1">
      <alignment horizontal="center" vertical="center" wrapText="1"/>
    </xf>
    <xf numFmtId="167" fontId="3" fillId="0" borderId="5" xfId="0" applyNumberFormat="1" applyFont="1" applyBorder="1" applyAlignment="1">
      <alignment horizontal="right" vertical="top" wrapText="1"/>
    </xf>
    <xf numFmtId="2" fontId="3" fillId="0" borderId="9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right" vertical="top" wrapText="1"/>
    </xf>
    <xf numFmtId="2" fontId="9" fillId="0" borderId="13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167" fontId="9" fillId="0" borderId="12" xfId="0" applyNumberFormat="1" applyFont="1" applyBorder="1" applyAlignment="1">
      <alignment horizontal="right" vertical="top" wrapText="1"/>
    </xf>
    <xf numFmtId="167" fontId="9" fillId="0" borderId="13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2" fontId="8" fillId="0" borderId="25" xfId="0" applyNumberFormat="1" applyFont="1" applyBorder="1" applyAlignment="1">
      <alignment horizontal="center" vertical="top" wrapText="1"/>
    </xf>
    <xf numFmtId="2" fontId="8" fillId="0" borderId="26" xfId="0" applyNumberFormat="1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2" fontId="8" fillId="0" borderId="3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20</xdr:row>
      <xdr:rowOff>133350</xdr:rowOff>
    </xdr:from>
    <xdr:to>
      <xdr:col>0</xdr:col>
      <xdr:colOff>323850</xdr:colOff>
      <xdr:row>22</xdr:row>
      <xdr:rowOff>0</xdr:rowOff>
    </xdr:to>
    <xdr:sp macro="" textlink="">
      <xdr:nvSpPr>
        <xdr:cNvPr id="2" name="AutoShape 8"/>
        <xdr:cNvSpPr>
          <a:spLocks noChangeArrowheads="1"/>
        </xdr:cNvSpPr>
      </xdr:nvSpPr>
      <xdr:spPr bwMode="auto">
        <a:xfrm>
          <a:off x="28575" y="4514850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</xdr:col>
      <xdr:colOff>0</xdr:colOff>
      <xdr:row>20</xdr:row>
      <xdr:rowOff>180975</xdr:rowOff>
    </xdr:from>
    <xdr:to>
      <xdr:col>2</xdr:col>
      <xdr:colOff>295275</xdr:colOff>
      <xdr:row>22</xdr:row>
      <xdr:rowOff>47625</xdr:rowOff>
    </xdr:to>
    <xdr:sp macro="" textlink="">
      <xdr:nvSpPr>
        <xdr:cNvPr id="3" name="AutoShape 7"/>
        <xdr:cNvSpPr>
          <a:spLocks noChangeArrowheads="1"/>
        </xdr:cNvSpPr>
      </xdr:nvSpPr>
      <xdr:spPr bwMode="auto">
        <a:xfrm>
          <a:off x="3752850" y="4562475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23</xdr:row>
      <xdr:rowOff>161925</xdr:rowOff>
    </xdr:from>
    <xdr:to>
      <xdr:col>0</xdr:col>
      <xdr:colOff>333375</xdr:colOff>
      <xdr:row>25</xdr:row>
      <xdr:rowOff>0</xdr:rowOff>
    </xdr:to>
    <xdr:sp macro="" textlink="">
      <xdr:nvSpPr>
        <xdr:cNvPr id="4" name="AutoShape 6"/>
        <xdr:cNvSpPr>
          <a:spLocks noChangeArrowheads="1"/>
        </xdr:cNvSpPr>
      </xdr:nvSpPr>
      <xdr:spPr bwMode="auto">
        <a:xfrm>
          <a:off x="38100" y="5114925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180975</xdr:rowOff>
    </xdr:from>
    <xdr:to>
      <xdr:col>2</xdr:col>
      <xdr:colOff>295275</xdr:colOff>
      <xdr:row>25</xdr:row>
      <xdr:rowOff>0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3752850" y="5133975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82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63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80</v>
      </c>
      <c r="B35" s="7" t="s">
        <v>81</v>
      </c>
      <c r="C35" s="7">
        <v>3</v>
      </c>
      <c r="D35" s="7">
        <v>1</v>
      </c>
      <c r="E35" s="7">
        <v>403.06</v>
      </c>
      <c r="F35" s="22">
        <f t="shared" ref="F35:F44" si="0">C35*D35*E35</f>
        <v>1209.18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67</v>
      </c>
      <c r="E49" s="36">
        <f>IF(ISBLANK(D49),0,(C49/100)*SUM(F35:F44))</f>
        <v>14.510160000000001</v>
      </c>
    </row>
    <row r="50" spans="1:8" ht="30" customHeight="1" thickBot="1">
      <c r="A50" s="21" t="s">
        <v>51</v>
      </c>
      <c r="B50" s="21"/>
      <c r="C50" s="37">
        <v>0</v>
      </c>
      <c r="D50" s="102">
        <f>(SUM(F35:F44)+SUM(E46:E49)+F65)*C50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1223.69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93"/>
      <c r="B56" s="94"/>
      <c r="C56" s="95"/>
      <c r="D56" s="40"/>
      <c r="E56" s="41"/>
      <c r="F56" s="41">
        <f t="shared" ref="F56:F64" si="2">D56*E56</f>
        <v>0</v>
      </c>
    </row>
    <row r="57" spans="1:8" ht="30" customHeight="1" thickBot="1">
      <c r="A57" s="93"/>
      <c r="B57" s="94"/>
      <c r="C57" s="95"/>
      <c r="D57" s="40"/>
      <c r="E57" s="41"/>
      <c r="F57" s="41">
        <f t="shared" si="2"/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1223.69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68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63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65</v>
      </c>
      <c r="B35" s="7" t="s">
        <v>48</v>
      </c>
      <c r="C35" s="7">
        <v>1</v>
      </c>
      <c r="D35" s="7">
        <v>1</v>
      </c>
      <c r="E35" s="7">
        <v>403.06</v>
      </c>
      <c r="F35" s="22">
        <f t="shared" ref="F35:F44" si="0">C35*D35*E35</f>
        <v>403.06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4" t="s">
        <v>67</v>
      </c>
      <c r="E48" s="36">
        <f t="shared" si="1"/>
        <v>4.8367199999999997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102">
        <f>(SUM(F35:F44)+SUM(E46:E49)+F65)*C50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407.9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55" t="s">
        <v>24</v>
      </c>
      <c r="E55" s="55" t="s">
        <v>25</v>
      </c>
      <c r="F55" s="55" t="s">
        <v>26</v>
      </c>
    </row>
    <row r="56" spans="1:8" ht="30" customHeight="1" thickBot="1">
      <c r="A56" s="93"/>
      <c r="B56" s="94"/>
      <c r="C56" s="95"/>
      <c r="D56" s="40"/>
      <c r="E56" s="41"/>
      <c r="F56" s="41">
        <f t="shared" ref="F56:F64" si="2">D56*E56</f>
        <v>0</v>
      </c>
    </row>
    <row r="57" spans="1:8" ht="30" customHeight="1" thickBot="1">
      <c r="A57" s="93"/>
      <c r="B57" s="94"/>
      <c r="C57" s="95"/>
      <c r="D57" s="40"/>
      <c r="E57" s="41"/>
      <c r="F57" s="41">
        <f t="shared" si="2"/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407.9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69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63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66</v>
      </c>
      <c r="B35" s="7" t="s">
        <v>48</v>
      </c>
      <c r="C35" s="7">
        <v>1</v>
      </c>
      <c r="D35" s="7">
        <v>2</v>
      </c>
      <c r="E35" s="7">
        <v>403.06</v>
      </c>
      <c r="F35" s="22">
        <f t="shared" ref="F35:F44" si="0">C35*D35*E35</f>
        <v>806.12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4" t="s">
        <v>67</v>
      </c>
      <c r="E48" s="36">
        <f t="shared" si="1"/>
        <v>9.6734399999999994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102">
        <f>(SUM(F35:F44)+SUM(E46:E49)+F65)*C50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815.79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55" t="s">
        <v>24</v>
      </c>
      <c r="E55" s="55" t="s">
        <v>25</v>
      </c>
      <c r="F55" s="55" t="s">
        <v>26</v>
      </c>
    </row>
    <row r="56" spans="1:8" ht="30" customHeight="1" thickBot="1">
      <c r="A56" s="93"/>
      <c r="B56" s="94"/>
      <c r="C56" s="95"/>
      <c r="D56" s="40"/>
      <c r="E56" s="41"/>
      <c r="F56" s="41">
        <f t="shared" ref="F56:F64" si="2">D56*E56</f>
        <v>0</v>
      </c>
    </row>
    <row r="57" spans="1:8" ht="30" customHeight="1" thickBot="1">
      <c r="A57" s="93"/>
      <c r="B57" s="94"/>
      <c r="C57" s="95"/>
      <c r="D57" s="40"/>
      <c r="E57" s="41"/>
      <c r="F57" s="41">
        <f t="shared" si="2"/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815.79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70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63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44</v>
      </c>
      <c r="B35" s="7" t="s">
        <v>48</v>
      </c>
      <c r="C35" s="7">
        <v>1</v>
      </c>
      <c r="D35" s="7">
        <v>8</v>
      </c>
      <c r="E35" s="7">
        <v>403.06</v>
      </c>
      <c r="F35" s="22">
        <f t="shared" ref="F35:F44" si="0">C35*D35*E35</f>
        <v>3224.48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4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102">
        <f>(SUM(F35:F44)+SUM(E46:E49)+F65)*C50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3224.48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55" t="s">
        <v>24</v>
      </c>
      <c r="E55" s="55" t="s">
        <v>25</v>
      </c>
      <c r="F55" s="55" t="s">
        <v>26</v>
      </c>
    </row>
    <row r="56" spans="1:8" ht="30" customHeight="1" thickBot="1">
      <c r="A56" s="93"/>
      <c r="B56" s="94"/>
      <c r="C56" s="95"/>
      <c r="D56" s="40"/>
      <c r="E56" s="41"/>
      <c r="F56" s="41">
        <f t="shared" ref="F56:F64" si="2">D56*E56</f>
        <v>0</v>
      </c>
    </row>
    <row r="57" spans="1:8" ht="30" customHeight="1" thickBot="1">
      <c r="A57" s="93"/>
      <c r="B57" s="94"/>
      <c r="C57" s="95"/>
      <c r="D57" s="40"/>
      <c r="E57" s="41"/>
      <c r="F57" s="41">
        <f t="shared" si="2"/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3224.48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72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63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71</v>
      </c>
      <c r="B35" s="7" t="s">
        <v>48</v>
      </c>
      <c r="C35" s="7">
        <v>1</v>
      </c>
      <c r="D35" s="7">
        <v>0.5</v>
      </c>
      <c r="E35" s="7">
        <v>403.06</v>
      </c>
      <c r="F35" s="22">
        <f t="shared" ref="F35:F44" si="0">C35*D35*E35</f>
        <v>201.53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4" t="s">
        <v>67</v>
      </c>
      <c r="E48" s="36">
        <f t="shared" si="1"/>
        <v>2.4183599999999998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102">
        <f>(SUM(F35:F44)+SUM(E46:E49)+F65)*C50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203.95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56" t="s">
        <v>24</v>
      </c>
      <c r="E55" s="56" t="s">
        <v>25</v>
      </c>
      <c r="F55" s="56" t="s">
        <v>26</v>
      </c>
    </row>
    <row r="56" spans="1:8" ht="30" customHeight="1" thickBot="1">
      <c r="A56" s="93"/>
      <c r="B56" s="94"/>
      <c r="C56" s="95"/>
      <c r="D56" s="40"/>
      <c r="E56" s="41"/>
      <c r="F56" s="41">
        <f t="shared" ref="F56:F64" si="2">D56*E56</f>
        <v>0</v>
      </c>
    </row>
    <row r="57" spans="1:8" ht="30" customHeight="1" thickBot="1">
      <c r="A57" s="93"/>
      <c r="B57" s="94"/>
      <c r="C57" s="95"/>
      <c r="D57" s="40"/>
      <c r="E57" s="41"/>
      <c r="F57" s="41">
        <f t="shared" si="2"/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203.95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79"/>
  <sheetViews>
    <sheetView showZeros="0" showWhiteSpace="0" topLeftCell="A22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77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63</v>
      </c>
    </row>
    <row r="16" spans="1:6">
      <c r="A16" s="30"/>
    </row>
    <row r="17" spans="1:6" ht="18.75">
      <c r="A17" s="51" t="s">
        <v>6</v>
      </c>
      <c r="B17" s="51" t="s">
        <v>74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58" t="s">
        <v>67</v>
      </c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16.5" thickBot="1">
      <c r="A35" s="6" t="s">
        <v>75</v>
      </c>
      <c r="B35" s="7" t="s">
        <v>76</v>
      </c>
      <c r="C35" s="7">
        <v>1</v>
      </c>
      <c r="D35" s="7">
        <v>0.4</v>
      </c>
      <c r="E35" s="7">
        <v>403.06</v>
      </c>
      <c r="F35" s="22">
        <f t="shared" ref="F35:F43" si="0">C35*D35*E35</f>
        <v>161.22400000000002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6"/>
      <c r="C37" s="6"/>
      <c r="D37" s="6"/>
      <c r="E37" s="6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7"/>
      <c r="C41" s="7"/>
      <c r="D41" s="7"/>
      <c r="E41" s="7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16.5" thickBot="1">
      <c r="A44" s="8" t="s">
        <v>13</v>
      </c>
    </row>
    <row r="45" spans="1:6" ht="64.5" thickBot="1">
      <c r="A45" s="9" t="s">
        <v>14</v>
      </c>
      <c r="B45" s="10" t="s">
        <v>15</v>
      </c>
      <c r="C45" s="10">
        <v>1.1000000000000001</v>
      </c>
      <c r="D45" s="33"/>
      <c r="E45" s="36">
        <f>IF(ISBLANK(D45),0,(C45/100)*SUM(F32:F40))</f>
        <v>0</v>
      </c>
    </row>
    <row r="46" spans="1:6" ht="51.75" thickBot="1">
      <c r="A46" s="11" t="s">
        <v>16</v>
      </c>
      <c r="B46" s="12" t="s">
        <v>17</v>
      </c>
      <c r="C46" s="12">
        <v>1.0900000000000001</v>
      </c>
      <c r="D46" s="34"/>
      <c r="E46" s="36">
        <f>IF(ISBLANK(D46),0,(C46/100)*SUM(F33:F41))</f>
        <v>0</v>
      </c>
    </row>
    <row r="47" spans="1:6" ht="26.25" thickBot="1">
      <c r="A47" s="16" t="s">
        <v>18</v>
      </c>
      <c r="B47" s="17" t="s">
        <v>19</v>
      </c>
      <c r="C47" s="17">
        <v>1.2</v>
      </c>
      <c r="D47" s="54" t="s">
        <v>67</v>
      </c>
      <c r="E47" s="36">
        <f>IF(ISBLANK(D47),0,(C47/100)*SUM(F34:F42))</f>
        <v>1.9346880000000002</v>
      </c>
    </row>
    <row r="48" spans="1:6" ht="26.25" thickBot="1">
      <c r="A48" s="16" t="s">
        <v>20</v>
      </c>
      <c r="B48" s="17" t="s">
        <v>21</v>
      </c>
      <c r="C48" s="17">
        <v>1.2</v>
      </c>
      <c r="D48" s="38"/>
      <c r="E48" s="36">
        <f>IF(ISBLANK(D48),0,(C48/100)*SUM(F35:F43))</f>
        <v>0</v>
      </c>
    </row>
    <row r="49" spans="1:8" ht="30" customHeight="1" thickBot="1">
      <c r="A49" s="21" t="s">
        <v>51</v>
      </c>
      <c r="B49" s="21"/>
      <c r="C49" s="37">
        <v>0</v>
      </c>
      <c r="D49" s="102">
        <f>(SUM(F35:F43)+SUM(E45:E48)+F64)*C49</f>
        <v>0</v>
      </c>
      <c r="E49" s="103"/>
      <c r="F49" s="39"/>
      <c r="G49" s="39"/>
      <c r="H49" s="39"/>
    </row>
    <row r="50" spans="1:8" ht="30" customHeight="1" thickBot="1">
      <c r="A50" s="28" t="s">
        <v>43</v>
      </c>
      <c r="B50" s="7"/>
      <c r="C50" s="7"/>
      <c r="D50" s="26"/>
      <c r="E50" s="29">
        <f>ROUND(SUM(F35:F43),2)+ROUND(SUM(D45:E49),2)</f>
        <v>163.15</v>
      </c>
      <c r="F50" s="27"/>
    </row>
    <row r="51" spans="1:8" ht="15.75">
      <c r="A51" s="8"/>
    </row>
    <row r="52" spans="1:8" ht="15.75">
      <c r="A52" s="8"/>
    </row>
    <row r="53" spans="1:8" ht="16.5" thickBot="1">
      <c r="A53" s="14" t="s">
        <v>22</v>
      </c>
    </row>
    <row r="54" spans="1:8" ht="16.5" thickBot="1">
      <c r="A54" s="104" t="s">
        <v>23</v>
      </c>
      <c r="B54" s="105"/>
      <c r="C54" s="106"/>
      <c r="D54" s="57" t="s">
        <v>24</v>
      </c>
      <c r="E54" s="57" t="s">
        <v>25</v>
      </c>
      <c r="F54" s="57" t="s">
        <v>26</v>
      </c>
    </row>
    <row r="55" spans="1:8" ht="30" customHeight="1" thickBot="1">
      <c r="A55" s="93"/>
      <c r="B55" s="94"/>
      <c r="C55" s="95"/>
      <c r="D55" s="40"/>
      <c r="E55" s="41"/>
      <c r="F55" s="41">
        <f t="shared" ref="F55:F63" si="1">D55*E55</f>
        <v>0</v>
      </c>
    </row>
    <row r="56" spans="1:8" ht="30" customHeight="1" thickBot="1">
      <c r="A56" s="93"/>
      <c r="B56" s="94"/>
      <c r="C56" s="95"/>
      <c r="D56" s="40"/>
      <c r="E56" s="41"/>
      <c r="F56" s="41">
        <f t="shared" si="1"/>
        <v>0</v>
      </c>
    </row>
    <row r="57" spans="1:8" ht="30" customHeight="1" thickBot="1">
      <c r="A57" s="93"/>
      <c r="B57" s="94"/>
      <c r="C57" s="95"/>
      <c r="D57" s="40"/>
      <c r="E57" s="41"/>
      <c r="F57" s="41">
        <f t="shared" si="1"/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1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1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1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1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1"/>
        <v>0</v>
      </c>
    </row>
    <row r="63" spans="1:8" ht="30" customHeight="1" thickBot="1">
      <c r="A63" s="93"/>
      <c r="B63" s="94"/>
      <c r="C63" s="95"/>
      <c r="D63" s="42"/>
      <c r="E63" s="43"/>
      <c r="F63" s="41">
        <f t="shared" si="1"/>
        <v>0</v>
      </c>
    </row>
    <row r="64" spans="1:8" ht="30" customHeight="1" thickBot="1">
      <c r="A64" s="96" t="s">
        <v>27</v>
      </c>
      <c r="B64" s="97"/>
      <c r="C64" s="98"/>
      <c r="D64" s="44"/>
      <c r="E64" s="45"/>
      <c r="F64" s="46">
        <f>SUM(F55:F63)</f>
        <v>0</v>
      </c>
    </row>
    <row r="65" spans="1:6" ht="15.75">
      <c r="A65" s="15"/>
    </row>
    <row r="66" spans="1:6" ht="15.75">
      <c r="A66" s="8" t="s">
        <v>37</v>
      </c>
      <c r="B66" s="31"/>
      <c r="C66" s="47">
        <f>E50+F64</f>
        <v>163.15</v>
      </c>
      <c r="D66" s="48"/>
      <c r="E66" s="31"/>
      <c r="F66" s="31"/>
    </row>
    <row r="67" spans="1:6" ht="15.75">
      <c r="A67" s="15"/>
    </row>
    <row r="68" spans="1:6" ht="60" customHeight="1">
      <c r="A68" s="92" t="s">
        <v>28</v>
      </c>
      <c r="B68" s="92"/>
      <c r="C68" s="92"/>
      <c r="D68" s="92"/>
      <c r="E68" s="92"/>
      <c r="F68" s="92"/>
    </row>
    <row r="69" spans="1:6" ht="15.75">
      <c r="A69" s="20" t="s">
        <v>29</v>
      </c>
    </row>
    <row r="70" spans="1:6" ht="15.75">
      <c r="A70" s="15"/>
    </row>
    <row r="71" spans="1:6" ht="15.75">
      <c r="A71" s="15"/>
    </row>
    <row r="72" spans="1:6" ht="15.75">
      <c r="A72" s="15"/>
    </row>
    <row r="73" spans="1:6" ht="15.75">
      <c r="A73" s="14" t="s">
        <v>30</v>
      </c>
      <c r="D73" s="14" t="s">
        <v>39</v>
      </c>
    </row>
    <row r="74" spans="1:6" ht="15.75">
      <c r="A74" s="14" t="s">
        <v>2</v>
      </c>
    </row>
    <row r="75" spans="1:6" ht="15.75">
      <c r="A75" s="14"/>
    </row>
    <row r="76" spans="1:6" ht="15.75">
      <c r="A76" s="15" t="s">
        <v>31</v>
      </c>
      <c r="D76" s="15" t="s">
        <v>32</v>
      </c>
    </row>
    <row r="77" spans="1:6" ht="15.75">
      <c r="A77" s="15" t="s">
        <v>38</v>
      </c>
      <c r="B77" s="15" t="s">
        <v>33</v>
      </c>
      <c r="D77" s="15" t="s">
        <v>38</v>
      </c>
      <c r="E77" s="15"/>
    </row>
    <row r="78" spans="1:6" ht="15.75">
      <c r="A78" s="15"/>
    </row>
    <row r="79" spans="1:6" ht="15.75">
      <c r="A79" s="15"/>
    </row>
  </sheetData>
  <mergeCells count="26">
    <mergeCell ref="A68:F68"/>
    <mergeCell ref="A59:C59"/>
    <mergeCell ref="A60:C60"/>
    <mergeCell ref="A61:C61"/>
    <mergeCell ref="A62:C62"/>
    <mergeCell ref="A63:C63"/>
    <mergeCell ref="A64:C64"/>
    <mergeCell ref="A58:C58"/>
    <mergeCell ref="A31:F31"/>
    <mergeCell ref="A33:A34"/>
    <mergeCell ref="B33:B34"/>
    <mergeCell ref="C33:C34"/>
    <mergeCell ref="D33:D34"/>
    <mergeCell ref="E33:E34"/>
    <mergeCell ref="F33:F34"/>
    <mergeCell ref="D49:E49"/>
    <mergeCell ref="A54:C54"/>
    <mergeCell ref="A55:C55"/>
    <mergeCell ref="A56:C56"/>
    <mergeCell ref="A57:C57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3">
      <formula1>Наим_работ</formula1>
    </dataValidation>
    <dataValidation type="list" allowBlank="1" showInputMessage="1" showErrorMessage="1" sqref="B35:B43">
      <formula1>Ед_изм</formula1>
    </dataValidation>
    <dataValidation type="list" allowBlank="1" showInputMessage="1" showErrorMessage="1" sqref="A55:C63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7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89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63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85</v>
      </c>
      <c r="B35" s="7" t="s">
        <v>90</v>
      </c>
      <c r="C35" s="7">
        <v>15</v>
      </c>
      <c r="D35" s="7">
        <v>0.1</v>
      </c>
      <c r="E35" s="7">
        <v>200.04</v>
      </c>
      <c r="F35" s="22">
        <f t="shared" ref="F35:F44" si="0">C35*D35*E35</f>
        <v>300.06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102">
        <f>(SUM(F35:F44)+SUM(E46:E49)+F65)*C50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300.06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93"/>
      <c r="B56" s="94"/>
      <c r="C56" s="95"/>
      <c r="D56" s="40"/>
      <c r="E56" s="41"/>
      <c r="F56" s="41">
        <f t="shared" ref="F56:F64" si="2">D56*E56</f>
        <v>0</v>
      </c>
    </row>
    <row r="57" spans="1:8" ht="30" customHeight="1" thickBot="1">
      <c r="A57" s="93"/>
      <c r="B57" s="94"/>
      <c r="C57" s="95"/>
      <c r="D57" s="40"/>
      <c r="E57" s="41"/>
      <c r="F57" s="41">
        <f t="shared" si="2"/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300.06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7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91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92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86</v>
      </c>
      <c r="B35" s="7" t="s">
        <v>48</v>
      </c>
      <c r="C35" s="7">
        <v>1</v>
      </c>
      <c r="D35" s="7">
        <v>1.5</v>
      </c>
      <c r="E35" s="7">
        <v>200.04</v>
      </c>
      <c r="F35" s="22">
        <f t="shared" ref="F35:F44" si="0">C35*D35*E35</f>
        <v>300.06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102">
        <f>(SUM(F35:F44)+SUM(E46:E49)+F65)*C50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300.06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59" t="s">
        <v>24</v>
      </c>
      <c r="E55" s="59" t="s">
        <v>25</v>
      </c>
      <c r="F55" s="59" t="s">
        <v>26</v>
      </c>
    </row>
    <row r="56" spans="1:8" ht="30" customHeight="1" thickBot="1">
      <c r="A56" s="93"/>
      <c r="B56" s="94"/>
      <c r="C56" s="95"/>
      <c r="D56" s="40"/>
      <c r="E56" s="41"/>
      <c r="F56" s="41">
        <f t="shared" ref="F56:F64" si="2">D56*E56</f>
        <v>0</v>
      </c>
    </row>
    <row r="57" spans="1:8" ht="30" customHeight="1" thickBot="1">
      <c r="A57" s="93"/>
      <c r="B57" s="94"/>
      <c r="C57" s="95"/>
      <c r="D57" s="40"/>
      <c r="E57" s="41"/>
      <c r="F57" s="41">
        <f t="shared" si="2"/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300.06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3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168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63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87</v>
      </c>
      <c r="B35" s="7" t="s">
        <v>48</v>
      </c>
      <c r="C35" s="7">
        <v>1</v>
      </c>
      <c r="D35" s="7">
        <v>1</v>
      </c>
      <c r="E35" s="7">
        <v>200.04</v>
      </c>
      <c r="F35" s="22">
        <f t="shared" ref="F35:F44" si="0">C35*D35*E35</f>
        <v>200.04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102">
        <f>(SUM(F35:F44)+SUM(E46:E49)+F65)*C50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200.04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70" t="s">
        <v>24</v>
      </c>
      <c r="E55" s="70" t="s">
        <v>25</v>
      </c>
      <c r="F55" s="70" t="s">
        <v>26</v>
      </c>
    </row>
    <row r="56" spans="1:8" ht="30" customHeight="1" thickBot="1">
      <c r="A56" s="93"/>
      <c r="B56" s="94"/>
      <c r="C56" s="95"/>
      <c r="D56" s="40"/>
      <c r="E56" s="41"/>
      <c r="F56" s="41">
        <f t="shared" ref="F56:F64" si="2">D56*E56</f>
        <v>0</v>
      </c>
    </row>
    <row r="57" spans="1:8" ht="30" customHeight="1" thickBot="1">
      <c r="A57" s="93"/>
      <c r="B57" s="94"/>
      <c r="C57" s="95"/>
      <c r="D57" s="40"/>
      <c r="E57" s="41"/>
      <c r="F57" s="41">
        <f t="shared" si="2"/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200.04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93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63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88</v>
      </c>
      <c r="B35" s="7" t="s">
        <v>48</v>
      </c>
      <c r="C35" s="7">
        <v>8</v>
      </c>
      <c r="D35" s="7">
        <v>1</v>
      </c>
      <c r="E35" s="7">
        <v>403.06</v>
      </c>
      <c r="F35" s="22">
        <f t="shared" ref="F35:F44" si="0">C35*D35*E35</f>
        <v>3224.48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4" t="s">
        <v>67</v>
      </c>
      <c r="E48" s="36">
        <f t="shared" si="1"/>
        <v>38.693759999999997</v>
      </c>
    </row>
    <row r="49" spans="1:8" ht="26.25" thickBot="1">
      <c r="A49" s="16" t="s">
        <v>20</v>
      </c>
      <c r="B49" s="17" t="s">
        <v>21</v>
      </c>
      <c r="C49" s="17">
        <v>1.2</v>
      </c>
      <c r="D49" s="54" t="s">
        <v>67</v>
      </c>
      <c r="E49" s="36">
        <f>IF(ISBLANK(D49),0,(C49/100)*SUM(F35:F44))</f>
        <v>38.693759999999997</v>
      </c>
    </row>
    <row r="50" spans="1:8" ht="30" customHeight="1" thickBot="1">
      <c r="A50" s="21" t="s">
        <v>51</v>
      </c>
      <c r="B50" s="21"/>
      <c r="C50" s="37">
        <v>0</v>
      </c>
      <c r="D50" s="102">
        <f>(SUM(F35:F44)+SUM(E46:E49)+F65)*C50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3301.87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59" t="s">
        <v>24</v>
      </c>
      <c r="E55" s="59" t="s">
        <v>25</v>
      </c>
      <c r="F55" s="59" t="s">
        <v>26</v>
      </c>
    </row>
    <row r="56" spans="1:8" ht="30" customHeight="1" thickBot="1">
      <c r="A56" s="93" t="s">
        <v>84</v>
      </c>
      <c r="B56" s="94"/>
      <c r="C56" s="95"/>
      <c r="D56" s="40">
        <v>1</v>
      </c>
      <c r="E56" s="41">
        <v>195</v>
      </c>
      <c r="F56" s="41">
        <f t="shared" ref="F56:F64" si="2">D56*E56</f>
        <v>195</v>
      </c>
    </row>
    <row r="57" spans="1:8" ht="30" customHeight="1" thickBot="1">
      <c r="A57" s="93"/>
      <c r="B57" s="94"/>
      <c r="C57" s="95"/>
      <c r="D57" s="40"/>
      <c r="E57" s="41"/>
      <c r="F57" s="41">
        <f t="shared" si="2"/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195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3496.87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34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98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63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65</v>
      </c>
      <c r="B35" s="7" t="s">
        <v>48</v>
      </c>
      <c r="C35" s="7">
        <v>1</v>
      </c>
      <c r="D35" s="7">
        <v>0.4</v>
      </c>
      <c r="E35" s="7">
        <v>403.06</v>
      </c>
      <c r="F35" s="22">
        <f t="shared" ref="F35:F44" si="0">C35*D35*E35</f>
        <v>161.22400000000002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4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54" t="s">
        <v>67</v>
      </c>
      <c r="E49" s="36">
        <f>IF(ISBLANK(D49),0,ROUND((C49/100)*SUM(F35:F44),3))</f>
        <v>1.9350000000000001</v>
      </c>
    </row>
    <row r="50" spans="1:8" ht="30" customHeight="1" thickBot="1">
      <c r="A50" s="21" t="s">
        <v>51</v>
      </c>
      <c r="B50" s="21"/>
      <c r="C50" s="37">
        <v>0</v>
      </c>
      <c r="D50" s="102">
        <f>(SUM(F35:F44)+SUM(E46:E49)+F65)*C50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163.16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60" t="s">
        <v>24</v>
      </c>
      <c r="E55" s="60" t="s">
        <v>25</v>
      </c>
      <c r="F55" s="60" t="s">
        <v>26</v>
      </c>
    </row>
    <row r="56" spans="1:8" ht="30" customHeight="1" thickBot="1">
      <c r="A56" s="93"/>
      <c r="B56" s="94"/>
      <c r="C56" s="95"/>
      <c r="D56" s="40"/>
      <c r="E56" s="41"/>
      <c r="F56" s="41">
        <f t="shared" ref="F56:F64" si="2">D56*E56</f>
        <v>0</v>
      </c>
    </row>
    <row r="57" spans="1:8" ht="30" customHeight="1" thickBot="1">
      <c r="A57" s="93"/>
      <c r="B57" s="94"/>
      <c r="C57" s="95"/>
      <c r="D57" s="40"/>
      <c r="E57" s="41"/>
      <c r="F57" s="41">
        <f t="shared" si="2"/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163.16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127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63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126</v>
      </c>
      <c r="B35" s="7" t="s">
        <v>49</v>
      </c>
      <c r="C35" s="7">
        <v>800</v>
      </c>
      <c r="D35" s="7">
        <v>2E-3</v>
      </c>
      <c r="E35" s="7">
        <v>200.04</v>
      </c>
      <c r="F35" s="22">
        <f t="shared" ref="F35:F44" si="0">C35*D35*E35</f>
        <v>320.06400000000002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 t="s">
        <v>67</v>
      </c>
      <c r="E48" s="36">
        <f t="shared" si="1"/>
        <v>3.8407680000000002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102">
        <f>(SUM(F35:F44)+SUM(E46:E49)+F65)*C50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323.89999999999998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62" t="s">
        <v>24</v>
      </c>
      <c r="E55" s="62" t="s">
        <v>25</v>
      </c>
      <c r="F55" s="62" t="s">
        <v>26</v>
      </c>
    </row>
    <row r="56" spans="1:8" ht="30" customHeight="1" thickBot="1">
      <c r="A56" s="93"/>
      <c r="B56" s="94"/>
      <c r="C56" s="95"/>
      <c r="D56" s="40"/>
      <c r="E56" s="41"/>
      <c r="F56" s="41">
        <f t="shared" ref="F56:F64" si="2">D56*E56</f>
        <v>0</v>
      </c>
    </row>
    <row r="57" spans="1:8" ht="30" customHeight="1" thickBot="1">
      <c r="A57" s="93"/>
      <c r="B57" s="94"/>
      <c r="C57" s="95"/>
      <c r="D57" s="40"/>
      <c r="E57" s="41"/>
      <c r="F57" s="41">
        <f t="shared" si="2"/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323.89999999999998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94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95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47</v>
      </c>
      <c r="B35" s="7" t="s">
        <v>48</v>
      </c>
      <c r="C35" s="7">
        <v>2</v>
      </c>
      <c r="D35" s="7">
        <v>0.4</v>
      </c>
      <c r="E35" s="7">
        <v>403.06</v>
      </c>
      <c r="F35" s="22">
        <f t="shared" ref="F35:F44" si="0">C35*D35*E35</f>
        <v>322.44800000000004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67</v>
      </c>
      <c r="E49" s="36">
        <f>IF(ISBLANK(D49),0,(C49/100)*SUM(F35:F44))</f>
        <v>3.8693760000000004</v>
      </c>
    </row>
    <row r="50" spans="1:8" ht="30" customHeight="1" thickBot="1">
      <c r="A50" s="21" t="s">
        <v>51</v>
      </c>
      <c r="B50" s="21"/>
      <c r="C50" s="37">
        <v>0</v>
      </c>
      <c r="D50" s="102">
        <f>(SUM(F35:F44)+SUM(E46:E49)+F65)*C50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326.32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93"/>
      <c r="B56" s="94"/>
      <c r="C56" s="95"/>
      <c r="D56" s="40"/>
      <c r="E56" s="41"/>
      <c r="F56" s="41">
        <f t="shared" ref="F56:F64" si="2">D56*E56</f>
        <v>0</v>
      </c>
    </row>
    <row r="57" spans="1:8" ht="30" customHeight="1" thickBot="1">
      <c r="A57" s="93"/>
      <c r="B57" s="94"/>
      <c r="C57" s="95"/>
      <c r="D57" s="40"/>
      <c r="E57" s="41"/>
      <c r="F57" s="41">
        <f t="shared" si="2"/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326.32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9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115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63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114</v>
      </c>
      <c r="B35" s="7" t="s">
        <v>48</v>
      </c>
      <c r="C35" s="7">
        <v>1</v>
      </c>
      <c r="D35" s="7">
        <v>1</v>
      </c>
      <c r="E35" s="7">
        <v>200.04</v>
      </c>
      <c r="F35" s="22">
        <f t="shared" ref="F35:F44" si="0">C35*D35*E35</f>
        <v>200.04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102">
        <f>(SUM(F35:F44)+SUM(E46:E49)+F65)*C50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200.04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61" t="s">
        <v>24</v>
      </c>
      <c r="E55" s="61" t="s">
        <v>25</v>
      </c>
      <c r="F55" s="61" t="s">
        <v>26</v>
      </c>
    </row>
    <row r="56" spans="1:8" ht="30" customHeight="1" thickBot="1">
      <c r="A56" s="93"/>
      <c r="B56" s="94"/>
      <c r="C56" s="95"/>
      <c r="D56" s="40"/>
      <c r="E56" s="41"/>
      <c r="F56" s="41">
        <f t="shared" ref="F56:F64" si="2">D56*E56</f>
        <v>0</v>
      </c>
    </row>
    <row r="57" spans="1:8" ht="30" customHeight="1" thickBot="1">
      <c r="A57" s="93"/>
      <c r="B57" s="94"/>
      <c r="C57" s="95"/>
      <c r="D57" s="40"/>
      <c r="E57" s="41"/>
      <c r="F57" s="41">
        <f t="shared" si="2"/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200.04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H79"/>
  <sheetViews>
    <sheetView showZeros="0" showWhiteSpace="0" topLeftCell="A22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119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120</v>
      </c>
    </row>
    <row r="16" spans="1:6">
      <c r="A16" s="30"/>
    </row>
    <row r="17" spans="1:6" ht="18.75">
      <c r="A17" s="51" t="s">
        <v>6</v>
      </c>
      <c r="B17" s="51" t="s">
        <v>121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58" t="s">
        <v>67</v>
      </c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16.5" thickBot="1">
      <c r="A35" s="6" t="s">
        <v>169</v>
      </c>
      <c r="B35" s="7" t="s">
        <v>48</v>
      </c>
      <c r="C35" s="7">
        <v>9</v>
      </c>
      <c r="D35" s="7">
        <v>1</v>
      </c>
      <c r="E35" s="7">
        <v>403.06</v>
      </c>
      <c r="F35" s="22">
        <f t="shared" ref="F35:F43" si="0">C35*D35*E35</f>
        <v>3627.54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6"/>
      <c r="C37" s="6"/>
      <c r="D37" s="6"/>
      <c r="E37" s="6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7"/>
      <c r="C41" s="7"/>
      <c r="D41" s="7"/>
      <c r="E41" s="7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16.5" thickBot="1">
      <c r="A44" s="8" t="s">
        <v>13</v>
      </c>
    </row>
    <row r="45" spans="1:6" ht="64.5" thickBot="1">
      <c r="A45" s="9" t="s">
        <v>14</v>
      </c>
      <c r="B45" s="10" t="s">
        <v>15</v>
      </c>
      <c r="C45" s="10">
        <v>1.1000000000000001</v>
      </c>
      <c r="D45" s="33"/>
      <c r="E45" s="36">
        <f>IF(ISBLANK(D45),0,(C45/100)*SUM(F32:F40))</f>
        <v>0</v>
      </c>
    </row>
    <row r="46" spans="1:6" ht="51.75" thickBot="1">
      <c r="A46" s="11" t="s">
        <v>16</v>
      </c>
      <c r="B46" s="12" t="s">
        <v>17</v>
      </c>
      <c r="C46" s="12">
        <v>1.0900000000000001</v>
      </c>
      <c r="D46" s="34"/>
      <c r="E46" s="36">
        <f>IF(ISBLANK(D46),0,(C46/100)*SUM(F33:F41))</f>
        <v>0</v>
      </c>
    </row>
    <row r="47" spans="1:6" ht="26.25" thickBot="1">
      <c r="A47" s="16" t="s">
        <v>18</v>
      </c>
      <c r="B47" s="17" t="s">
        <v>19</v>
      </c>
      <c r="C47" s="17">
        <v>1.2</v>
      </c>
      <c r="D47" s="54"/>
      <c r="E47" s="36">
        <f>IF(ISBLANK(D47),0,(C47/100)*SUM(F34:F42))</f>
        <v>0</v>
      </c>
    </row>
    <row r="48" spans="1:6" ht="26.25" thickBot="1">
      <c r="A48" s="16" t="s">
        <v>20</v>
      </c>
      <c r="B48" s="17" t="s">
        <v>21</v>
      </c>
      <c r="C48" s="17">
        <v>1.2</v>
      </c>
      <c r="D48" s="38" t="s">
        <v>67</v>
      </c>
      <c r="E48" s="36">
        <f>IF(ISBLANK(D48),0,(C48/100)*SUM(F35:F43))</f>
        <v>43.530479999999997</v>
      </c>
    </row>
    <row r="49" spans="1:8" ht="30" customHeight="1" thickBot="1">
      <c r="A49" s="21" t="s">
        <v>51</v>
      </c>
      <c r="B49" s="21"/>
      <c r="C49" s="37"/>
      <c r="D49" s="102">
        <f>(SUM(F35:F43)+SUM(E45:E48)+F64)*C49</f>
        <v>0</v>
      </c>
      <c r="E49" s="103"/>
      <c r="F49" s="39"/>
      <c r="G49" s="39"/>
      <c r="H49" s="39"/>
    </row>
    <row r="50" spans="1:8" ht="30" customHeight="1" thickBot="1">
      <c r="A50" s="28" t="s">
        <v>43</v>
      </c>
      <c r="B50" s="7"/>
      <c r="C50" s="7"/>
      <c r="D50" s="26"/>
      <c r="E50" s="29">
        <f>ROUND(SUM(F35:F43),2)+ROUND(SUM(D45:E49),2)</f>
        <v>3671.07</v>
      </c>
      <c r="F50" s="27"/>
    </row>
    <row r="51" spans="1:8" ht="15.75">
      <c r="A51" s="8"/>
    </row>
    <row r="52" spans="1:8" ht="15.75">
      <c r="A52" s="8"/>
    </row>
    <row r="53" spans="1:8" ht="16.5" thickBot="1">
      <c r="A53" s="14" t="s">
        <v>22</v>
      </c>
    </row>
    <row r="54" spans="1:8" ht="16.5" thickBot="1">
      <c r="A54" s="104" t="s">
        <v>23</v>
      </c>
      <c r="B54" s="105"/>
      <c r="C54" s="106"/>
      <c r="D54" s="70" t="s">
        <v>24</v>
      </c>
      <c r="E54" s="70" t="s">
        <v>25</v>
      </c>
      <c r="F54" s="70" t="s">
        <v>26</v>
      </c>
    </row>
    <row r="55" spans="1:8" ht="30" customHeight="1" thickBot="1">
      <c r="A55" s="93"/>
      <c r="B55" s="94"/>
      <c r="C55" s="95"/>
      <c r="D55" s="40"/>
      <c r="E55" s="41"/>
      <c r="F55" s="41">
        <f t="shared" ref="F55:F63" si="1">D55*E55</f>
        <v>0</v>
      </c>
    </row>
    <row r="56" spans="1:8" ht="30" customHeight="1" thickBot="1">
      <c r="A56" s="93"/>
      <c r="B56" s="94"/>
      <c r="C56" s="95"/>
      <c r="D56" s="40"/>
      <c r="E56" s="41"/>
      <c r="F56" s="41">
        <f t="shared" si="1"/>
        <v>0</v>
      </c>
    </row>
    <row r="57" spans="1:8" ht="30" customHeight="1" thickBot="1">
      <c r="A57" s="93"/>
      <c r="B57" s="94"/>
      <c r="C57" s="95"/>
      <c r="D57" s="40"/>
      <c r="E57" s="41"/>
      <c r="F57" s="41">
        <f t="shared" si="1"/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1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1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1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1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1"/>
        <v>0</v>
      </c>
    </row>
    <row r="63" spans="1:8" ht="30" customHeight="1" thickBot="1">
      <c r="A63" s="93"/>
      <c r="B63" s="94"/>
      <c r="C63" s="95"/>
      <c r="D63" s="42"/>
      <c r="E63" s="43"/>
      <c r="F63" s="41">
        <f t="shared" si="1"/>
        <v>0</v>
      </c>
    </row>
    <row r="64" spans="1:8" ht="30" customHeight="1" thickBot="1">
      <c r="A64" s="96" t="s">
        <v>27</v>
      </c>
      <c r="B64" s="97"/>
      <c r="C64" s="98"/>
      <c r="D64" s="44"/>
      <c r="E64" s="45"/>
      <c r="F64" s="46">
        <f>SUM(F55:F63)</f>
        <v>0</v>
      </c>
    </row>
    <row r="65" spans="1:6" ht="15.75">
      <c r="A65" s="15"/>
    </row>
    <row r="66" spans="1:6" ht="15.75">
      <c r="A66" s="8" t="s">
        <v>37</v>
      </c>
      <c r="B66" s="31"/>
      <c r="C66" s="47">
        <f>E50+F64</f>
        <v>3671.07</v>
      </c>
      <c r="D66" s="48"/>
      <c r="E66" s="31"/>
      <c r="F66" s="31"/>
    </row>
    <row r="67" spans="1:6" ht="15.75">
      <c r="A67" s="15"/>
    </row>
    <row r="68" spans="1:6" ht="60" customHeight="1">
      <c r="A68" s="92" t="s">
        <v>28</v>
      </c>
      <c r="B68" s="92"/>
      <c r="C68" s="92"/>
      <c r="D68" s="92"/>
      <c r="E68" s="92"/>
      <c r="F68" s="92"/>
    </row>
    <row r="69" spans="1:6" ht="15.75">
      <c r="A69" s="20" t="s">
        <v>29</v>
      </c>
    </row>
    <row r="70" spans="1:6" ht="15.75">
      <c r="A70" s="15"/>
    </row>
    <row r="71" spans="1:6" ht="15.75">
      <c r="A71" s="15"/>
    </row>
    <row r="72" spans="1:6" ht="15.75">
      <c r="A72" s="15"/>
    </row>
    <row r="73" spans="1:6" ht="15.75">
      <c r="A73" s="14" t="s">
        <v>30</v>
      </c>
      <c r="D73" s="14" t="s">
        <v>39</v>
      </c>
    </row>
    <row r="74" spans="1:6" ht="15.75">
      <c r="A74" s="14" t="s">
        <v>2</v>
      </c>
    </row>
    <row r="75" spans="1:6" ht="15.75">
      <c r="A75" s="14"/>
    </row>
    <row r="76" spans="1:6" ht="15.75">
      <c r="A76" s="15" t="s">
        <v>31</v>
      </c>
      <c r="D76" s="15" t="s">
        <v>32</v>
      </c>
    </row>
    <row r="77" spans="1:6" ht="15.75">
      <c r="A77" s="15" t="s">
        <v>38</v>
      </c>
      <c r="B77" s="15" t="s">
        <v>33</v>
      </c>
      <c r="D77" s="15" t="s">
        <v>38</v>
      </c>
      <c r="E77" s="15"/>
    </row>
    <row r="78" spans="1:6" ht="15.75">
      <c r="A78" s="15"/>
    </row>
    <row r="79" spans="1:6" ht="15.75">
      <c r="A79" s="15"/>
    </row>
  </sheetData>
  <mergeCells count="26">
    <mergeCell ref="A30:F30"/>
    <mergeCell ref="A5:F5"/>
    <mergeCell ref="A7:F7"/>
    <mergeCell ref="C11:F11"/>
    <mergeCell ref="A27:F27"/>
    <mergeCell ref="A29:F29"/>
    <mergeCell ref="A58:C58"/>
    <mergeCell ref="A31:F31"/>
    <mergeCell ref="A33:A34"/>
    <mergeCell ref="B33:B34"/>
    <mergeCell ref="C33:C34"/>
    <mergeCell ref="D33:D34"/>
    <mergeCell ref="E33:E34"/>
    <mergeCell ref="F33:F34"/>
    <mergeCell ref="D49:E49"/>
    <mergeCell ref="A54:C54"/>
    <mergeCell ref="A55:C55"/>
    <mergeCell ref="A56:C56"/>
    <mergeCell ref="A57:C57"/>
    <mergeCell ref="A68:F68"/>
    <mergeCell ref="A59:C59"/>
    <mergeCell ref="A60:C60"/>
    <mergeCell ref="A61:C61"/>
    <mergeCell ref="A62:C62"/>
    <mergeCell ref="A63:C63"/>
    <mergeCell ref="A64:C64"/>
  </mergeCells>
  <dataValidations count="3">
    <dataValidation type="list" allowBlank="1" showInputMessage="1" showErrorMessage="1" sqref="B35:B43">
      <formula1>Ед_изм</formula1>
    </dataValidation>
    <dataValidation type="list" allowBlank="1" showInputMessage="1" showErrorMessage="1" sqref="A35:A43">
      <formula1>Наим_работ</formula1>
    </dataValidation>
    <dataValidation type="list" allowBlank="1" showInputMessage="1" showErrorMessage="1" sqref="A55:C63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145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63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141</v>
      </c>
      <c r="B35" s="7" t="s">
        <v>48</v>
      </c>
      <c r="C35" s="7">
        <v>1</v>
      </c>
      <c r="D35" s="7">
        <v>4</v>
      </c>
      <c r="E35" s="7">
        <v>403.06</v>
      </c>
      <c r="F35" s="22">
        <f t="shared" ref="F35:F44" si="0">C35*D35*E35</f>
        <v>1612.24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67</v>
      </c>
      <c r="E49" s="36">
        <f>IF(ISBLANK(D49),0,(C49/100)*SUM(F35:F44))</f>
        <v>19.346879999999999</v>
      </c>
    </row>
    <row r="50" spans="1:8" ht="30" customHeight="1" thickBot="1">
      <c r="A50" s="21" t="s">
        <v>51</v>
      </c>
      <c r="B50" s="21"/>
      <c r="C50" s="37">
        <v>0</v>
      </c>
      <c r="D50" s="102">
        <f>(SUM(F35:F44)+SUM(E46:E49)+F65)*C50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1631.59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93"/>
      <c r="B56" s="94"/>
      <c r="C56" s="95"/>
      <c r="D56" s="40"/>
      <c r="E56" s="41"/>
      <c r="F56" s="41">
        <f t="shared" ref="F56:F64" si="2">D56*E56</f>
        <v>0</v>
      </c>
    </row>
    <row r="57" spans="1:8" ht="30" customHeight="1" thickBot="1">
      <c r="A57" s="93"/>
      <c r="B57" s="94"/>
      <c r="C57" s="95"/>
      <c r="D57" s="40"/>
      <c r="E57" s="41"/>
      <c r="F57" s="41">
        <f t="shared" si="2"/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1631.59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147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146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142</v>
      </c>
      <c r="B35" s="7" t="s">
        <v>48</v>
      </c>
      <c r="C35" s="7">
        <v>2</v>
      </c>
      <c r="D35" s="7">
        <v>0.5</v>
      </c>
      <c r="E35" s="7">
        <v>403.06</v>
      </c>
      <c r="F35" s="22">
        <f t="shared" ref="F35:F44" si="0">C35*D35*E35</f>
        <v>403.06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67</v>
      </c>
      <c r="E49" s="36">
        <f>IF(ISBLANK(D49),0,(C49/100)*SUM(F35:F44))</f>
        <v>4.8367199999999997</v>
      </c>
    </row>
    <row r="50" spans="1:8" ht="30" customHeight="1" thickBot="1">
      <c r="A50" s="21" t="s">
        <v>51</v>
      </c>
      <c r="B50" s="21"/>
      <c r="C50" s="37">
        <v>0</v>
      </c>
      <c r="D50" s="102">
        <f>(SUM(F35:F44)+SUM(E46:E49)+F65)*C50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407.9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68" t="s">
        <v>24</v>
      </c>
      <c r="E55" s="68" t="s">
        <v>25</v>
      </c>
      <c r="F55" s="68" t="s">
        <v>26</v>
      </c>
    </row>
    <row r="56" spans="1:8" ht="30" customHeight="1" thickBot="1">
      <c r="A56" s="93"/>
      <c r="B56" s="94"/>
      <c r="C56" s="95"/>
      <c r="D56" s="40"/>
      <c r="E56" s="41"/>
      <c r="F56" s="41">
        <f t="shared" ref="F56:F64" si="2">D56*E56</f>
        <v>0</v>
      </c>
    </row>
    <row r="57" spans="1:8" ht="30" customHeight="1" thickBot="1">
      <c r="A57" s="93"/>
      <c r="B57" s="94"/>
      <c r="C57" s="95"/>
      <c r="D57" s="40"/>
      <c r="E57" s="41"/>
      <c r="F57" s="41">
        <f t="shared" si="2"/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407.9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148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63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142</v>
      </c>
      <c r="B35" s="7" t="s">
        <v>48</v>
      </c>
      <c r="C35" s="7">
        <v>4</v>
      </c>
      <c r="D35" s="7">
        <v>0.5</v>
      </c>
      <c r="E35" s="7">
        <v>403.06</v>
      </c>
      <c r="F35" s="22">
        <f t="shared" ref="F35:F44" si="0">C35*D35*E35</f>
        <v>806.12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67</v>
      </c>
      <c r="E49" s="36">
        <f>IF(ISBLANK(D49),0,(C49/100)*SUM(F35:F44))</f>
        <v>9.6734399999999994</v>
      </c>
    </row>
    <row r="50" spans="1:8" ht="30" customHeight="1" thickBot="1">
      <c r="A50" s="21" t="s">
        <v>51</v>
      </c>
      <c r="B50" s="21"/>
      <c r="C50" s="37">
        <v>0</v>
      </c>
      <c r="D50" s="102">
        <f>(SUM(F35:F44)+SUM(E46:E49)+F65)*C50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815.79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68" t="s">
        <v>24</v>
      </c>
      <c r="E55" s="68" t="s">
        <v>25</v>
      </c>
      <c r="F55" s="68" t="s">
        <v>26</v>
      </c>
    </row>
    <row r="56" spans="1:8" ht="30" customHeight="1" thickBot="1">
      <c r="A56" s="93"/>
      <c r="B56" s="94"/>
      <c r="C56" s="95"/>
      <c r="D56" s="40"/>
      <c r="E56" s="41"/>
      <c r="F56" s="41">
        <f t="shared" ref="F56:F64" si="2">D56*E56</f>
        <v>0</v>
      </c>
    </row>
    <row r="57" spans="1:8" ht="30" customHeight="1" thickBot="1">
      <c r="A57" s="93"/>
      <c r="B57" s="94"/>
      <c r="C57" s="95"/>
      <c r="D57" s="40"/>
      <c r="E57" s="41"/>
      <c r="F57" s="41">
        <f t="shared" si="2"/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815.79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150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149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47</v>
      </c>
      <c r="B35" s="7" t="s">
        <v>48</v>
      </c>
      <c r="C35" s="7">
        <v>2</v>
      </c>
      <c r="D35" s="7">
        <v>0.3</v>
      </c>
      <c r="E35" s="7">
        <v>403.06</v>
      </c>
      <c r="F35" s="22">
        <f t="shared" ref="F35:F44" si="0">C35*D35*E35</f>
        <v>241.83599999999998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67</v>
      </c>
      <c r="E49" s="36">
        <f>IF(ISBLANK(D49),0,(C49/100)*SUM(F35:F44))</f>
        <v>2.9020319999999997</v>
      </c>
    </row>
    <row r="50" spans="1:8" ht="30" customHeight="1" thickBot="1">
      <c r="A50" s="21" t="s">
        <v>51</v>
      </c>
      <c r="B50" s="21"/>
      <c r="C50" s="37">
        <v>0</v>
      </c>
      <c r="D50" s="102">
        <f>(SUM(F35:F44)+SUM(E46:E49)+F65)*C50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244.74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68" t="s">
        <v>24</v>
      </c>
      <c r="E55" s="68" t="s">
        <v>25</v>
      </c>
      <c r="F55" s="68" t="s">
        <v>26</v>
      </c>
    </row>
    <row r="56" spans="1:8" ht="30" customHeight="1" thickBot="1">
      <c r="A56" s="93"/>
      <c r="B56" s="94"/>
      <c r="C56" s="95"/>
      <c r="D56" s="40"/>
      <c r="E56" s="41"/>
      <c r="F56" s="41">
        <f t="shared" ref="F56:F64" si="2">D56*E56</f>
        <v>0</v>
      </c>
    </row>
    <row r="57" spans="1:8" ht="30" customHeight="1" thickBot="1">
      <c r="A57" s="93"/>
      <c r="B57" s="94"/>
      <c r="C57" s="95"/>
      <c r="D57" s="40"/>
      <c r="E57" s="41"/>
      <c r="F57" s="41">
        <f t="shared" si="2"/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244.74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1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151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152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144</v>
      </c>
      <c r="B35" s="7" t="s">
        <v>48</v>
      </c>
      <c r="C35" s="7">
        <v>1</v>
      </c>
      <c r="D35" s="7">
        <v>1</v>
      </c>
      <c r="E35" s="7">
        <v>403.06</v>
      </c>
      <c r="F35" s="22">
        <f t="shared" ref="F35:F44" si="0">C35*D35*E35</f>
        <v>403.06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67</v>
      </c>
      <c r="E49" s="36">
        <f>IF(ISBLANK(D49),0,(C49/100)*SUM(F35:F44))</f>
        <v>4.8367199999999997</v>
      </c>
    </row>
    <row r="50" spans="1:8" ht="30" customHeight="1" thickBot="1">
      <c r="A50" s="21" t="s">
        <v>51</v>
      </c>
      <c r="B50" s="21"/>
      <c r="C50" s="37">
        <v>0</v>
      </c>
      <c r="D50" s="102">
        <f>(SUM(F35:F44)+SUM(E46:E49)+F65)*C50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407.9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68" t="s">
        <v>24</v>
      </c>
      <c r="E55" s="68" t="s">
        <v>25</v>
      </c>
      <c r="F55" s="68" t="s">
        <v>26</v>
      </c>
    </row>
    <row r="56" spans="1:8" ht="30" customHeight="1" thickBot="1">
      <c r="A56" s="93"/>
      <c r="B56" s="94"/>
      <c r="C56" s="95"/>
      <c r="D56" s="40"/>
      <c r="E56" s="41"/>
      <c r="F56" s="41">
        <f t="shared" ref="F56:F64" si="2">D56*E56</f>
        <v>0</v>
      </c>
    </row>
    <row r="57" spans="1:8" ht="30" customHeight="1" thickBot="1">
      <c r="A57" s="93"/>
      <c r="B57" s="94"/>
      <c r="C57" s="95"/>
      <c r="D57" s="40"/>
      <c r="E57" s="41"/>
      <c r="F57" s="41">
        <f t="shared" si="2"/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407.9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153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63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65</v>
      </c>
      <c r="B35" s="7" t="s">
        <v>48</v>
      </c>
      <c r="C35" s="7">
        <v>1</v>
      </c>
      <c r="D35" s="7">
        <v>0.5</v>
      </c>
      <c r="E35" s="7">
        <v>403.06</v>
      </c>
      <c r="F35" s="22">
        <f t="shared" ref="F35:F44" si="0">C35*D35*E35</f>
        <v>201.53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67</v>
      </c>
      <c r="E49" s="36">
        <f>IF(ISBLANK(D49),0,(C49/100)*SUM(F35:F44))</f>
        <v>2.4183599999999998</v>
      </c>
    </row>
    <row r="50" spans="1:8" ht="30" customHeight="1" thickBot="1">
      <c r="A50" s="21" t="s">
        <v>51</v>
      </c>
      <c r="B50" s="21"/>
      <c r="C50" s="37">
        <v>0</v>
      </c>
      <c r="D50" s="102">
        <f>(SUM(F35:F44)+SUM(E46:E49)+F65)*C50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203.95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68" t="s">
        <v>24</v>
      </c>
      <c r="E55" s="68" t="s">
        <v>25</v>
      </c>
      <c r="F55" s="68" t="s">
        <v>26</v>
      </c>
    </row>
    <row r="56" spans="1:8" ht="30" customHeight="1" thickBot="1">
      <c r="A56" s="93"/>
      <c r="B56" s="94"/>
      <c r="C56" s="95"/>
      <c r="D56" s="40"/>
      <c r="E56" s="41"/>
      <c r="F56" s="41">
        <f t="shared" ref="F56:F64" si="2">D56*E56</f>
        <v>0</v>
      </c>
    </row>
    <row r="57" spans="1:8" ht="30" customHeight="1" thickBot="1">
      <c r="A57" s="93"/>
      <c r="B57" s="94"/>
      <c r="C57" s="95"/>
      <c r="D57" s="40"/>
      <c r="E57" s="41"/>
      <c r="F57" s="41">
        <f t="shared" si="2"/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203.95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1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151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139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47</v>
      </c>
      <c r="B35" s="7" t="s">
        <v>48</v>
      </c>
      <c r="C35" s="7">
        <v>2</v>
      </c>
      <c r="D35" s="7">
        <v>0.5</v>
      </c>
      <c r="E35" s="7">
        <v>403.06</v>
      </c>
      <c r="F35" s="22">
        <f t="shared" ref="F35:F44" si="0">C35*D35*E35</f>
        <v>403.06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67</v>
      </c>
      <c r="E49" s="36">
        <f>IF(ISBLANK(D49),0,(C49/100)*SUM(F35:F44))</f>
        <v>4.8367199999999997</v>
      </c>
    </row>
    <row r="50" spans="1:8" ht="30" customHeight="1" thickBot="1">
      <c r="A50" s="21" t="s">
        <v>51</v>
      </c>
      <c r="B50" s="21"/>
      <c r="C50" s="37">
        <v>0</v>
      </c>
      <c r="D50" s="102">
        <f>(SUM(F35:F44)+SUM(E46:E49)+F65)*C50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407.9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68" t="s">
        <v>24</v>
      </c>
      <c r="E55" s="68" t="s">
        <v>25</v>
      </c>
      <c r="F55" s="68" t="s">
        <v>26</v>
      </c>
    </row>
    <row r="56" spans="1:8" ht="30" customHeight="1" thickBot="1">
      <c r="A56" s="93"/>
      <c r="B56" s="94"/>
      <c r="C56" s="95"/>
      <c r="D56" s="40"/>
      <c r="E56" s="41"/>
      <c r="F56" s="41">
        <f t="shared" ref="F56:F64" si="2">D56*E56</f>
        <v>0</v>
      </c>
    </row>
    <row r="57" spans="1:8" ht="30" customHeight="1" thickBot="1">
      <c r="A57" s="93"/>
      <c r="B57" s="94"/>
      <c r="C57" s="95"/>
      <c r="D57" s="40"/>
      <c r="E57" s="41"/>
      <c r="F57" s="41">
        <f t="shared" si="2"/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407.9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129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130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128</v>
      </c>
      <c r="B35" s="7" t="s">
        <v>48</v>
      </c>
      <c r="C35" s="7">
        <v>1</v>
      </c>
      <c r="D35" s="7">
        <v>0.3</v>
      </c>
      <c r="E35" s="7">
        <v>403.06</v>
      </c>
      <c r="F35" s="22">
        <f t="shared" ref="F35:F43" si="0">C35*D35*E35</f>
        <v>120.91799999999999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67</v>
      </c>
      <c r="E49" s="36">
        <f>IF(ISBLANK(D49),0,(C49/100)*SUM(F35:F44))</f>
        <v>1.4510159999999999</v>
      </c>
    </row>
    <row r="50" spans="1:8" ht="30" customHeight="1" thickBot="1">
      <c r="A50" s="21" t="s">
        <v>51</v>
      </c>
      <c r="B50" s="21"/>
      <c r="C50" s="37">
        <v>0</v>
      </c>
      <c r="D50" s="102">
        <f>(SUM(F35:F44)+SUM(E46:E49)+F65)*C50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122.37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93"/>
      <c r="B56" s="94"/>
      <c r="C56" s="95"/>
      <c r="D56" s="40"/>
      <c r="E56" s="41"/>
      <c r="F56" s="41">
        <f t="shared" ref="F56:F64" si="2">D56*E56</f>
        <v>0</v>
      </c>
    </row>
    <row r="57" spans="1:8" ht="30" customHeight="1" thickBot="1">
      <c r="A57" s="93"/>
      <c r="B57" s="94"/>
      <c r="C57" s="95"/>
      <c r="D57" s="40"/>
      <c r="E57" s="41"/>
      <c r="F57" s="41">
        <f t="shared" si="2"/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122.37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4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163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131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161</v>
      </c>
      <c r="B35" s="7" t="s">
        <v>48</v>
      </c>
      <c r="C35" s="7">
        <v>2</v>
      </c>
      <c r="D35" s="7">
        <v>1</v>
      </c>
      <c r="E35" s="7">
        <v>403.06</v>
      </c>
      <c r="F35" s="22">
        <f t="shared" ref="F35:F44" si="0">C35*D35*E35</f>
        <v>806.12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67</v>
      </c>
      <c r="E49" s="36">
        <f>IF(ISBLANK(D49),0,(C49/100)*SUM(F35:F44))</f>
        <v>9.6734399999999994</v>
      </c>
    </row>
    <row r="50" spans="1:8" ht="30" customHeight="1" thickBot="1">
      <c r="A50" s="21" t="s">
        <v>51</v>
      </c>
      <c r="B50" s="21"/>
      <c r="C50" s="37"/>
      <c r="D50" s="102">
        <f>(SUM(F35:F44)+SUM(E46:E49)+F65)*C50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815.79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69" t="s">
        <v>24</v>
      </c>
      <c r="E55" s="69" t="s">
        <v>25</v>
      </c>
      <c r="F55" s="69" t="s">
        <v>26</v>
      </c>
    </row>
    <row r="56" spans="1:8" ht="30" customHeight="1" thickBot="1">
      <c r="A56" s="93"/>
      <c r="B56" s="94"/>
      <c r="C56" s="95"/>
      <c r="D56" s="40"/>
      <c r="E56" s="41"/>
      <c r="F56" s="41">
        <f t="shared" ref="F56:F64" si="2">D56*E56</f>
        <v>0</v>
      </c>
    </row>
    <row r="57" spans="1:8" ht="30" customHeight="1" thickBot="1">
      <c r="A57" s="93"/>
      <c r="B57" s="94"/>
      <c r="C57" s="95"/>
      <c r="D57" s="40"/>
      <c r="E57" s="41"/>
      <c r="F57" s="41">
        <f t="shared" si="2"/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815.79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182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63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175</v>
      </c>
      <c r="B35" s="7" t="s">
        <v>48</v>
      </c>
      <c r="C35" s="7">
        <v>6</v>
      </c>
      <c r="D35" s="7">
        <v>0.3</v>
      </c>
      <c r="E35" s="7">
        <v>403.06</v>
      </c>
      <c r="F35" s="22">
        <f t="shared" ref="F35:F43" si="0">C35*D35*E35</f>
        <v>725.50799999999992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67</v>
      </c>
      <c r="E49" s="36">
        <f>IF(ISBLANK(D49),0,(C49/100)*SUM(F35:F44))</f>
        <v>8.7060959999999987</v>
      </c>
    </row>
    <row r="50" spans="1:8" ht="30" customHeight="1" thickBot="1">
      <c r="A50" s="21" t="s">
        <v>51</v>
      </c>
      <c r="B50" s="21"/>
      <c r="C50" s="37">
        <v>0</v>
      </c>
      <c r="D50" s="102">
        <f>(SUM(F35:F44)+SUM(E46:E49)+F65)*C50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734.22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93"/>
      <c r="B56" s="94"/>
      <c r="C56" s="95"/>
      <c r="D56" s="40"/>
      <c r="E56" s="41"/>
      <c r="F56" s="41">
        <f t="shared" ref="F56:F64" si="2">D56*E56</f>
        <v>0</v>
      </c>
    </row>
    <row r="57" spans="1:8" ht="30" customHeight="1" thickBot="1">
      <c r="A57" s="93"/>
      <c r="B57" s="94"/>
      <c r="C57" s="95"/>
      <c r="D57" s="40"/>
      <c r="E57" s="41"/>
      <c r="F57" s="41">
        <f t="shared" si="2"/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734.22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31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183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131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176</v>
      </c>
      <c r="B35" s="7" t="s">
        <v>48</v>
      </c>
      <c r="C35" s="7">
        <v>2</v>
      </c>
      <c r="D35" s="7">
        <v>2</v>
      </c>
      <c r="E35" s="7">
        <v>403.06</v>
      </c>
      <c r="F35" s="22">
        <f t="shared" ref="F35:F43" si="0">C35*D35*E35</f>
        <v>1612.24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67</v>
      </c>
      <c r="E49" s="36">
        <f>IF(ISBLANK(D49),0,(C49/100)*SUM(F35:F44))</f>
        <v>19.346879999999999</v>
      </c>
    </row>
    <row r="50" spans="1:8" ht="30" customHeight="1" thickBot="1">
      <c r="A50" s="21" t="s">
        <v>51</v>
      </c>
      <c r="B50" s="21"/>
      <c r="C50" s="37">
        <v>0</v>
      </c>
      <c r="D50" s="102">
        <f>(SUM(F35:F44)+SUM(E46:E49)+F65)*C50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1631.59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71" t="s">
        <v>24</v>
      </c>
      <c r="E55" s="71" t="s">
        <v>25</v>
      </c>
      <c r="F55" s="71" t="s">
        <v>26</v>
      </c>
    </row>
    <row r="56" spans="1:8" ht="30" customHeight="1" thickBot="1">
      <c r="A56" s="93"/>
      <c r="B56" s="94"/>
      <c r="C56" s="95"/>
      <c r="D56" s="40"/>
      <c r="E56" s="41"/>
      <c r="F56" s="41">
        <f t="shared" ref="F56:F64" si="2">D56*E56</f>
        <v>0</v>
      </c>
    </row>
    <row r="57" spans="1:8" ht="30" customHeight="1" thickBot="1">
      <c r="A57" s="93"/>
      <c r="B57" s="94"/>
      <c r="C57" s="95"/>
      <c r="D57" s="40"/>
      <c r="E57" s="41"/>
      <c r="F57" s="41">
        <f t="shared" si="2"/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1631.59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31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183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131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177</v>
      </c>
      <c r="B35" s="7" t="s">
        <v>48</v>
      </c>
      <c r="C35" s="7">
        <v>2</v>
      </c>
      <c r="D35" s="7">
        <v>4</v>
      </c>
      <c r="E35" s="7">
        <v>403.06</v>
      </c>
      <c r="F35" s="22">
        <f t="shared" ref="F35:F43" si="0">C35*D35*E35</f>
        <v>3224.48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74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74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74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67</v>
      </c>
      <c r="E49" s="74">
        <f>IF(ISBLANK(D49),0,(C49/100)*SUM(F35:F44))</f>
        <v>38.693759999999997</v>
      </c>
    </row>
    <row r="50" spans="1:8" ht="30" customHeight="1" thickBot="1">
      <c r="A50" s="21" t="s">
        <v>51</v>
      </c>
      <c r="B50" s="21"/>
      <c r="C50" s="37">
        <v>0.2</v>
      </c>
      <c r="D50" s="102">
        <f>(SUM(F35:F44)+SUM(E46:E49)+F65)*C50</f>
        <v>657.43475200000012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3920.61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71" t="s">
        <v>24</v>
      </c>
      <c r="E55" s="71" t="s">
        <v>25</v>
      </c>
      <c r="F55" s="71" t="s">
        <v>26</v>
      </c>
    </row>
    <row r="56" spans="1:8" ht="30" customHeight="1" thickBot="1">
      <c r="A56" s="93" t="s">
        <v>180</v>
      </c>
      <c r="B56" s="94"/>
      <c r="C56" s="95"/>
      <c r="D56" s="40">
        <v>2</v>
      </c>
      <c r="E56" s="41">
        <v>12</v>
      </c>
      <c r="F56" s="41">
        <f t="shared" ref="F56:F64" si="2">D56*E56</f>
        <v>24</v>
      </c>
    </row>
    <row r="57" spans="1:8" ht="30" customHeight="1" thickBot="1">
      <c r="A57" s="93"/>
      <c r="B57" s="94"/>
      <c r="C57" s="95"/>
      <c r="D57" s="40"/>
      <c r="E57" s="41"/>
      <c r="F57" s="41">
        <f t="shared" si="2"/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24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3944.61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31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184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185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178</v>
      </c>
      <c r="B35" s="7" t="s">
        <v>48</v>
      </c>
      <c r="C35" s="7">
        <v>2</v>
      </c>
      <c r="D35" s="7">
        <v>0.5</v>
      </c>
      <c r="E35" s="7">
        <v>403.06</v>
      </c>
      <c r="F35" s="22">
        <f t="shared" ref="F35:F43" si="0">C35*D35*E35</f>
        <v>403.06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67</v>
      </c>
      <c r="E49" s="36">
        <f>IF(ISBLANK(D49),0,(C49/100)*SUM(F35:F44))</f>
        <v>4.8367199999999997</v>
      </c>
    </row>
    <row r="50" spans="1:8" ht="30" customHeight="1" thickBot="1">
      <c r="A50" s="21" t="s">
        <v>51</v>
      </c>
      <c r="B50" s="21"/>
      <c r="C50" s="37">
        <v>0.2</v>
      </c>
      <c r="D50" s="102">
        <f>(SUM(F35:F44)+SUM(E46:E49)+F65)*C50</f>
        <v>85.779344000000009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493.68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71" t="s">
        <v>24</v>
      </c>
      <c r="E55" s="71" t="s">
        <v>25</v>
      </c>
      <c r="F55" s="71" t="s">
        <v>26</v>
      </c>
    </row>
    <row r="56" spans="1:8" ht="30" customHeight="1" thickBot="1">
      <c r="A56" s="93" t="s">
        <v>181</v>
      </c>
      <c r="B56" s="94"/>
      <c r="C56" s="95"/>
      <c r="D56" s="40">
        <v>3</v>
      </c>
      <c r="E56" s="41">
        <v>7</v>
      </c>
      <c r="F56" s="41">
        <f t="shared" ref="F56:F64" si="2">D56*E56</f>
        <v>21</v>
      </c>
    </row>
    <row r="57" spans="1:8" ht="30" customHeight="1" thickBot="1">
      <c r="A57" s="93"/>
      <c r="B57" s="94"/>
      <c r="C57" s="95"/>
      <c r="D57" s="40"/>
      <c r="E57" s="41"/>
      <c r="F57" s="41">
        <f t="shared" si="2"/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21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514.68000000000006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186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187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47</v>
      </c>
      <c r="B35" s="7" t="s">
        <v>48</v>
      </c>
      <c r="C35" s="7">
        <v>2</v>
      </c>
      <c r="D35" s="7">
        <v>0.5</v>
      </c>
      <c r="E35" s="7">
        <v>403.06</v>
      </c>
      <c r="F35" s="22">
        <f t="shared" ref="F35:F43" si="0">C35*D35*E35</f>
        <v>403.06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67</v>
      </c>
      <c r="E49" s="36">
        <f>IF(ISBLANK(D49),0,(C49/100)*SUM(F35:F44))</f>
        <v>4.8367199999999997</v>
      </c>
    </row>
    <row r="50" spans="1:8" ht="30" customHeight="1" thickBot="1">
      <c r="A50" s="21" t="s">
        <v>51</v>
      </c>
      <c r="B50" s="21"/>
      <c r="C50" s="37">
        <v>0.2</v>
      </c>
      <c r="D50" s="102">
        <f>(SUM(F35:F44)+SUM(E46:E49)+F65)*C50</f>
        <v>85.779344000000009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493.68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71" t="s">
        <v>24</v>
      </c>
      <c r="E55" s="71" t="s">
        <v>25</v>
      </c>
      <c r="F55" s="71" t="s">
        <v>26</v>
      </c>
    </row>
    <row r="56" spans="1:8" ht="30" customHeight="1" thickBot="1">
      <c r="A56" s="93" t="s">
        <v>181</v>
      </c>
      <c r="B56" s="94"/>
      <c r="C56" s="95"/>
      <c r="D56" s="40">
        <v>3</v>
      </c>
      <c r="E56" s="41">
        <v>7</v>
      </c>
      <c r="F56" s="41">
        <f t="shared" ref="F56:F64" si="2">D56*E56</f>
        <v>21</v>
      </c>
    </row>
    <row r="57" spans="1:8" ht="30" customHeight="1" thickBot="1">
      <c r="A57" s="93"/>
      <c r="B57" s="94"/>
      <c r="C57" s="95"/>
      <c r="D57" s="40"/>
      <c r="E57" s="41"/>
      <c r="F57" s="41">
        <f t="shared" si="2"/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21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514.68000000000006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186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188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47</v>
      </c>
      <c r="B35" s="7" t="s">
        <v>48</v>
      </c>
      <c r="C35" s="7">
        <v>2</v>
      </c>
      <c r="D35" s="7">
        <v>0.5</v>
      </c>
      <c r="E35" s="7">
        <v>403.06</v>
      </c>
      <c r="F35" s="22">
        <f t="shared" ref="F35:F43" si="0">C35*D35*E35</f>
        <v>403.06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67</v>
      </c>
      <c r="E49" s="36">
        <f>IF(ISBLANK(D49),0,(C49/100)*SUM(F35:F44))</f>
        <v>4.8367199999999997</v>
      </c>
    </row>
    <row r="50" spans="1:8" ht="30" customHeight="1" thickBot="1">
      <c r="A50" s="21" t="s">
        <v>51</v>
      </c>
      <c r="B50" s="21"/>
      <c r="C50" s="37">
        <v>0.2</v>
      </c>
      <c r="D50" s="102">
        <f>(SUM(F35:F44)+SUM(E46:E49)+F65)*C50</f>
        <v>85.779344000000009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493.68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71" t="s">
        <v>24</v>
      </c>
      <c r="E55" s="71" t="s">
        <v>25</v>
      </c>
      <c r="F55" s="71" t="s">
        <v>26</v>
      </c>
    </row>
    <row r="56" spans="1:8" ht="30" customHeight="1" thickBot="1">
      <c r="A56" s="93" t="s">
        <v>181</v>
      </c>
      <c r="B56" s="94"/>
      <c r="C56" s="95"/>
      <c r="D56" s="40">
        <v>3</v>
      </c>
      <c r="E56" s="41">
        <v>7</v>
      </c>
      <c r="F56" s="41">
        <f t="shared" ref="F56:F64" si="2">D56*E56</f>
        <v>21</v>
      </c>
    </row>
    <row r="57" spans="1:8" ht="30" customHeight="1" thickBot="1">
      <c r="A57" s="93"/>
      <c r="B57" s="94"/>
      <c r="C57" s="95"/>
      <c r="D57" s="40"/>
      <c r="E57" s="41"/>
      <c r="F57" s="41">
        <f t="shared" si="2"/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21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514.68000000000006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34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189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131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179</v>
      </c>
      <c r="B35" s="7" t="s">
        <v>48</v>
      </c>
      <c r="C35" s="7">
        <v>2</v>
      </c>
      <c r="D35" s="7">
        <v>2</v>
      </c>
      <c r="E35" s="7">
        <v>403.06</v>
      </c>
      <c r="F35" s="22">
        <f t="shared" ref="F35:F43" si="0">C35*D35*E35</f>
        <v>1612.24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67</v>
      </c>
      <c r="E49" s="36">
        <f>IF(ISBLANK(D49),0,(C49/100)*SUM(F35:F44))</f>
        <v>19.346879999999999</v>
      </c>
    </row>
    <row r="50" spans="1:8" ht="30" customHeight="1" thickBot="1">
      <c r="A50" s="21" t="s">
        <v>51</v>
      </c>
      <c r="B50" s="21"/>
      <c r="C50" s="37"/>
      <c r="D50" s="102">
        <f>(SUM(F35:F44)+SUM(E46:E49)+F65)*C50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1631.59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71" t="s">
        <v>24</v>
      </c>
      <c r="E55" s="71" t="s">
        <v>25</v>
      </c>
      <c r="F55" s="71" t="s">
        <v>26</v>
      </c>
    </row>
    <row r="56" spans="1:8" ht="30" customHeight="1" thickBot="1">
      <c r="A56" s="93"/>
      <c r="B56" s="94"/>
      <c r="C56" s="95"/>
      <c r="D56" s="40"/>
      <c r="E56" s="41"/>
      <c r="F56" s="41">
        <f t="shared" ref="F56:F64" si="2">D56*E56</f>
        <v>0</v>
      </c>
    </row>
    <row r="57" spans="1:8" ht="30" customHeight="1" thickBot="1">
      <c r="A57" s="93"/>
      <c r="B57" s="94"/>
      <c r="C57" s="95"/>
      <c r="D57" s="40"/>
      <c r="E57" s="41"/>
      <c r="F57" s="41">
        <f t="shared" si="2"/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1631.59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189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190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178</v>
      </c>
      <c r="B35" s="7" t="s">
        <v>48</v>
      </c>
      <c r="C35" s="7">
        <v>2</v>
      </c>
      <c r="D35" s="7">
        <v>0.5</v>
      </c>
      <c r="E35" s="7">
        <v>403.06</v>
      </c>
      <c r="F35" s="22">
        <f t="shared" ref="F35:F43" si="0">C35*D35*E35</f>
        <v>403.06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67</v>
      </c>
      <c r="E49" s="36">
        <f>IF(ISBLANK(D49),0,(C49/100)*SUM(F35:F44))</f>
        <v>4.8367199999999997</v>
      </c>
    </row>
    <row r="50" spans="1:8" ht="30" customHeight="1" thickBot="1">
      <c r="A50" s="21" t="s">
        <v>51</v>
      </c>
      <c r="B50" s="21"/>
      <c r="C50" s="37">
        <v>0.2</v>
      </c>
      <c r="D50" s="102">
        <f>(SUM(F35:F44)+SUM(E46:E49)+F65)*C50</f>
        <v>88.979344000000012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496.88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71" t="s">
        <v>24</v>
      </c>
      <c r="E55" s="71" t="s">
        <v>25</v>
      </c>
      <c r="F55" s="71" t="s">
        <v>26</v>
      </c>
    </row>
    <row r="56" spans="1:8" ht="30" customHeight="1" thickBot="1">
      <c r="A56" s="93" t="s">
        <v>181</v>
      </c>
      <c r="B56" s="94"/>
      <c r="C56" s="95"/>
      <c r="D56" s="40">
        <v>3</v>
      </c>
      <c r="E56" s="41">
        <v>7</v>
      </c>
      <c r="F56" s="41">
        <f t="shared" ref="F56:F64" si="2">D56*E56</f>
        <v>21</v>
      </c>
    </row>
    <row r="57" spans="1:8" ht="30" customHeight="1" thickBot="1">
      <c r="A57" s="93" t="s">
        <v>180</v>
      </c>
      <c r="B57" s="94"/>
      <c r="C57" s="95"/>
      <c r="D57" s="40">
        <v>4</v>
      </c>
      <c r="E57" s="41">
        <v>4</v>
      </c>
      <c r="F57" s="41">
        <f t="shared" si="2"/>
        <v>16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37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533.88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0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196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197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47</v>
      </c>
      <c r="B35" s="7" t="s">
        <v>48</v>
      </c>
      <c r="C35" s="7">
        <v>1</v>
      </c>
      <c r="D35" s="7">
        <v>0.2</v>
      </c>
      <c r="E35" s="7">
        <v>403.06</v>
      </c>
      <c r="F35" s="22">
        <f t="shared" ref="F35:F44" si="0">C35*D35*E35</f>
        <v>80.612000000000009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80">
        <f t="shared" ref="E46:E48" si="1">IF(ISBLANK(D46),0,ROUND((C46/100)*SUM(F32:F41),2))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80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80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79" t="s">
        <v>67</v>
      </c>
      <c r="E49" s="80">
        <f>IF(ISBLANK(D49),0,ROUND((C49/100)*SUM(F35:F44),2))</f>
        <v>0.97</v>
      </c>
    </row>
    <row r="50" spans="1:8" ht="30" customHeight="1" thickBot="1">
      <c r="A50" s="21" t="s">
        <v>51</v>
      </c>
      <c r="B50" s="21"/>
      <c r="C50" s="37">
        <v>0.2</v>
      </c>
      <c r="D50" s="111">
        <f>ROUND((SUM(F35:F44)+SUM(E46:E49)+F65)*C50,4)</f>
        <v>19.116399999999999</v>
      </c>
      <c r="E50" s="112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ROUND(SUM(F35:F44),2)+ROUND(SUM(D46:E50),4)</f>
        <v>100.6964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93" t="s">
        <v>181</v>
      </c>
      <c r="B56" s="94"/>
      <c r="C56" s="95"/>
      <c r="D56" s="40">
        <v>2</v>
      </c>
      <c r="E56" s="41">
        <v>7</v>
      </c>
      <c r="F56" s="41">
        <f t="shared" ref="F56:F64" si="2">D56*E56</f>
        <v>14</v>
      </c>
    </row>
    <row r="57" spans="1:8" ht="30" customHeight="1" thickBot="1">
      <c r="A57" s="93"/>
      <c r="B57" s="94"/>
      <c r="C57" s="95"/>
      <c r="D57" s="40"/>
      <c r="E57" s="41"/>
      <c r="F57" s="41">
        <f t="shared" si="2"/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14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114.6964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F36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129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131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132</v>
      </c>
      <c r="B35" s="7" t="s">
        <v>48</v>
      </c>
      <c r="C35" s="7">
        <v>1</v>
      </c>
      <c r="D35" s="7">
        <v>1.5</v>
      </c>
      <c r="E35" s="7">
        <v>403.06</v>
      </c>
      <c r="F35" s="22">
        <f t="shared" ref="F35:F43" si="0">C35*D35*E35</f>
        <v>604.59</v>
      </c>
    </row>
    <row r="36" spans="1:6" ht="30" customHeight="1" thickBot="1">
      <c r="A36" s="6" t="s">
        <v>66</v>
      </c>
      <c r="B36" s="7" t="s">
        <v>48</v>
      </c>
      <c r="C36" s="7">
        <v>10</v>
      </c>
      <c r="D36" s="7">
        <v>0.5</v>
      </c>
      <c r="E36" s="7">
        <v>403.06</v>
      </c>
      <c r="F36" s="22">
        <f t="shared" si="0"/>
        <v>2015.3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 t="s">
        <v>67</v>
      </c>
      <c r="E48" s="36">
        <f t="shared" si="1"/>
        <v>31.438679999999998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102">
        <f>(SUM(F35:F44)+SUM(E46:E49)+F65)*C50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2651.33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63" t="s">
        <v>24</v>
      </c>
      <c r="E55" s="63" t="s">
        <v>25</v>
      </c>
      <c r="F55" s="63" t="s">
        <v>26</v>
      </c>
    </row>
    <row r="56" spans="1:8" ht="30" customHeight="1" thickBot="1">
      <c r="A56" s="93"/>
      <c r="B56" s="94"/>
      <c r="C56" s="95"/>
      <c r="D56" s="40"/>
      <c r="E56" s="41"/>
      <c r="F56" s="41">
        <f t="shared" ref="F56:F64" si="2">D56*E56</f>
        <v>0</v>
      </c>
    </row>
    <row r="57" spans="1:8" ht="30" customHeight="1" thickBot="1">
      <c r="A57" s="93"/>
      <c r="B57" s="94"/>
      <c r="C57" s="95"/>
      <c r="D57" s="40"/>
      <c r="E57" s="41"/>
      <c r="F57" s="41">
        <f t="shared" si="2"/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2651.33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43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192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193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191</v>
      </c>
      <c r="B35" s="7"/>
      <c r="C35" s="7"/>
      <c r="D35" s="7"/>
      <c r="E35" s="7"/>
      <c r="F35" s="22">
        <v>465.06900000000002</v>
      </c>
    </row>
    <row r="36" spans="1:6" ht="30" customHeight="1" thickBot="1">
      <c r="A36" s="6"/>
      <c r="B36" s="7"/>
      <c r="C36" s="7"/>
      <c r="D36" s="7"/>
      <c r="E36" s="7"/>
      <c r="F36" s="22">
        <f t="shared" ref="F36:F44" si="0">C36*D36*E36</f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102">
        <f>(SUM(F35:F44)+SUM(E46:E49)+F65)*C50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465.07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75" t="s">
        <v>24</v>
      </c>
      <c r="E55" s="75" t="s">
        <v>25</v>
      </c>
      <c r="F55" s="75" t="s">
        <v>26</v>
      </c>
    </row>
    <row r="56" spans="1:8" ht="30" customHeight="1" thickBot="1">
      <c r="A56" s="93"/>
      <c r="B56" s="94"/>
      <c r="C56" s="95"/>
      <c r="D56" s="40"/>
      <c r="E56" s="41"/>
      <c r="F56" s="41"/>
    </row>
    <row r="57" spans="1:8" ht="30" customHeight="1" thickBot="1">
      <c r="A57" s="93"/>
      <c r="B57" s="94"/>
      <c r="C57" s="95"/>
      <c r="D57" s="40"/>
      <c r="E57" s="41"/>
      <c r="F57" s="41">
        <f t="shared" ref="F57:F64" si="2">D57*E57</f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465.07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195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193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194</v>
      </c>
      <c r="B35" s="7"/>
      <c r="C35" s="7"/>
      <c r="D35" s="7"/>
      <c r="E35" s="7"/>
      <c r="F35" s="22">
        <v>78.44</v>
      </c>
    </row>
    <row r="36" spans="1:6" ht="30" customHeight="1" thickBot="1">
      <c r="A36" s="6"/>
      <c r="B36" s="7"/>
      <c r="C36" s="7"/>
      <c r="D36" s="7"/>
      <c r="E36" s="7"/>
      <c r="F36" s="22">
        <f t="shared" ref="F36:F44" si="0">C36*D36*E36</f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102">
        <f>(SUM(F35:F44)+SUM(E46:E49)+F65)*C50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78.44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76" t="s">
        <v>24</v>
      </c>
      <c r="E55" s="76" t="s">
        <v>25</v>
      </c>
      <c r="F55" s="76" t="s">
        <v>26</v>
      </c>
    </row>
    <row r="56" spans="1:8" ht="30" customHeight="1" thickBot="1">
      <c r="A56" s="93"/>
      <c r="B56" s="94"/>
      <c r="C56" s="95"/>
      <c r="D56" s="40"/>
      <c r="E56" s="41"/>
      <c r="F56" s="41"/>
    </row>
    <row r="57" spans="1:8" ht="30" customHeight="1" thickBot="1">
      <c r="A57" s="93"/>
      <c r="B57" s="94"/>
      <c r="C57" s="95"/>
      <c r="D57" s="40"/>
      <c r="E57" s="41"/>
      <c r="F57" s="41">
        <f t="shared" ref="F57:F64" si="2">D57*E57</f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78.44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9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207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208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47</v>
      </c>
      <c r="B35" s="7" t="s">
        <v>48</v>
      </c>
      <c r="C35" s="7">
        <v>2</v>
      </c>
      <c r="D35" s="7">
        <v>0.2</v>
      </c>
      <c r="E35" s="7">
        <v>403.06</v>
      </c>
      <c r="F35" s="22">
        <f t="shared" ref="F35:F44" si="0">C35*D35*E35</f>
        <v>161.22400000000002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IF(ISBLANK(D46),0,ROUND((C46/100)*SUM(F32:F41),3))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81" t="s">
        <v>67</v>
      </c>
      <c r="E49" s="36">
        <f>IF(ISBLANK(D49),0,ROUND((C49/100)*SUM(F35:F44),3))</f>
        <v>1.9350000000000001</v>
      </c>
    </row>
    <row r="50" spans="1:8" ht="30" customHeight="1" thickBot="1">
      <c r="A50" s="21" t="s">
        <v>51</v>
      </c>
      <c r="B50" s="21"/>
      <c r="C50" s="37">
        <v>0.2</v>
      </c>
      <c r="D50" s="102">
        <f>ROUND((SUM(F35:F44)+SUM(E46:E49)+F65)*C50,4)</f>
        <v>36.831800000000001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ROUND(SUM(F35:F44),2)+ROUND(SUM(D46:E50),4)</f>
        <v>199.98680000000002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77" t="s">
        <v>24</v>
      </c>
      <c r="E55" s="77" t="s">
        <v>25</v>
      </c>
      <c r="F55" s="77" t="s">
        <v>26</v>
      </c>
    </row>
    <row r="56" spans="1:8" ht="30" customHeight="1" thickBot="1">
      <c r="A56" s="93" t="s">
        <v>181</v>
      </c>
      <c r="B56" s="94"/>
      <c r="C56" s="95"/>
      <c r="D56" s="40">
        <v>3</v>
      </c>
      <c r="E56" s="41">
        <v>7</v>
      </c>
      <c r="F56" s="41">
        <f t="shared" ref="F56:F64" si="2">D56*E56</f>
        <v>21</v>
      </c>
    </row>
    <row r="57" spans="1:8" ht="30" customHeight="1" thickBot="1">
      <c r="A57" s="93"/>
      <c r="B57" s="94"/>
      <c r="C57" s="95"/>
      <c r="D57" s="40"/>
      <c r="E57" s="41"/>
      <c r="F57" s="41">
        <f t="shared" si="2"/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21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220.98680000000002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31" zoomScaleNormal="100" workbookViewId="0">
      <selection activeCell="A35" sqref="A35:XFD36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207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208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199</v>
      </c>
      <c r="B35" s="7" t="s">
        <v>48</v>
      </c>
      <c r="C35" s="7">
        <v>1</v>
      </c>
      <c r="D35" s="7">
        <v>0.8</v>
      </c>
      <c r="E35" s="7">
        <v>403.06</v>
      </c>
      <c r="F35" s="22">
        <f>ROUND(C35*D35*E35,4)</f>
        <v>322.44799999999998</v>
      </c>
    </row>
    <row r="36" spans="1:6" ht="30" customHeight="1" thickBot="1">
      <c r="A36" s="6" t="s">
        <v>198</v>
      </c>
      <c r="B36" s="7" t="s">
        <v>48</v>
      </c>
      <c r="C36" s="7">
        <v>2</v>
      </c>
      <c r="D36" s="7">
        <v>0.3</v>
      </c>
      <c r="E36" s="7">
        <v>403.06</v>
      </c>
      <c r="F36" s="22">
        <f t="shared" ref="F36:F44" si="0">C36*D36*E36</f>
        <v>241.83599999999998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IF(ISBLANK(D46),0,ROUND((C46/100)*SUM(F32:F41),3))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81" t="s">
        <v>67</v>
      </c>
      <c r="E49" s="36">
        <f>IF(ISBLANK(D49),0,ROUND((C49/100)*SUM(F35:F44),4))</f>
        <v>6.7713999999999999</v>
      </c>
    </row>
    <row r="50" spans="1:8" ht="30" customHeight="1" thickBot="1">
      <c r="A50" s="21" t="s">
        <v>51</v>
      </c>
      <c r="B50" s="21"/>
      <c r="C50" s="37">
        <v>0.2</v>
      </c>
      <c r="D50" s="102">
        <f>ROUND((SUM(F35:F44)+SUM(E46:E49)+F65)*C50,2)</f>
        <v>176.97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83"/>
      <c r="E51" s="29">
        <f>ROUND(SUM(F35:F44),4)+ROUND(SUM(D46:E50),4)</f>
        <v>748.02539999999999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77" t="s">
        <v>24</v>
      </c>
      <c r="E55" s="77" t="s">
        <v>25</v>
      </c>
      <c r="F55" s="77" t="s">
        <v>26</v>
      </c>
    </row>
    <row r="56" spans="1:8" ht="30" customHeight="1" thickBot="1">
      <c r="A56" s="93" t="s">
        <v>200</v>
      </c>
      <c r="B56" s="94"/>
      <c r="C56" s="95"/>
      <c r="D56" s="40">
        <v>1</v>
      </c>
      <c r="E56" s="41">
        <v>280</v>
      </c>
      <c r="F56" s="41">
        <f t="shared" ref="F56:F64" si="2">D56*E56</f>
        <v>280</v>
      </c>
    </row>
    <row r="57" spans="1:8" ht="30" customHeight="1" thickBot="1">
      <c r="A57" s="93" t="s">
        <v>201</v>
      </c>
      <c r="B57" s="94"/>
      <c r="C57" s="95"/>
      <c r="D57" s="40">
        <v>0.1</v>
      </c>
      <c r="E57" s="41">
        <v>337.83</v>
      </c>
      <c r="F57" s="41">
        <f t="shared" si="2"/>
        <v>33.783000000000001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313.78300000000002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1061.8083999999999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31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209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210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202</v>
      </c>
      <c r="B35" s="7" t="s">
        <v>48</v>
      </c>
      <c r="C35" s="7">
        <v>2</v>
      </c>
      <c r="D35" s="7">
        <v>0.1</v>
      </c>
      <c r="E35" s="7">
        <v>403.06</v>
      </c>
      <c r="F35" s="22">
        <f>ROUND(C35*D35*E35,4)</f>
        <v>80.611999999999995</v>
      </c>
    </row>
    <row r="36" spans="1:6" ht="30" customHeight="1" thickBot="1">
      <c r="A36" s="6"/>
      <c r="B36" s="7"/>
      <c r="C36" s="7"/>
      <c r="D36" s="7"/>
      <c r="E36" s="7"/>
      <c r="F36" s="22">
        <f t="shared" ref="F36:F44" si="0">C36*D36*E36</f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IF(ISBLANK(D46),0,ROUND((C46/100)*SUM(F32:F41),3))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81" t="s">
        <v>67</v>
      </c>
      <c r="E49" s="36">
        <f>IF(ISBLANK(D49),0,ROUND((C49/100)*SUM(F35:F44),4))</f>
        <v>0.96730000000000005</v>
      </c>
    </row>
    <row r="50" spans="1:8" ht="30" customHeight="1" thickBot="1">
      <c r="A50" s="21" t="s">
        <v>51</v>
      </c>
      <c r="B50" s="21"/>
      <c r="C50" s="37"/>
      <c r="D50" s="102">
        <f>ROUND((SUM(F35:F44)+SUM(E46:E49)+F65)*C50,2)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83"/>
      <c r="E51" s="29">
        <f>ROUND(SUM(F35:F44),4)+ROUND(SUM(D46:E50),4)</f>
        <v>81.579299999999989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77" t="s">
        <v>24</v>
      </c>
      <c r="E55" s="77" t="s">
        <v>25</v>
      </c>
      <c r="F55" s="77" t="s">
        <v>26</v>
      </c>
    </row>
    <row r="56" spans="1:8" ht="30" customHeight="1" thickBot="1">
      <c r="A56" s="93"/>
      <c r="B56" s="94"/>
      <c r="C56" s="95"/>
      <c r="D56" s="40"/>
      <c r="E56" s="41"/>
      <c r="F56" s="41">
        <f t="shared" ref="F56:F64" si="2">D56*E56</f>
        <v>0</v>
      </c>
    </row>
    <row r="57" spans="1:8" ht="30" customHeight="1" thickBot="1">
      <c r="A57" s="93"/>
      <c r="B57" s="94"/>
      <c r="C57" s="95"/>
      <c r="D57" s="40"/>
      <c r="E57" s="41"/>
      <c r="F57" s="41">
        <f t="shared" si="2"/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81.579299999999989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31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211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210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203</v>
      </c>
      <c r="B35" s="7" t="s">
        <v>48</v>
      </c>
      <c r="C35" s="7">
        <v>2</v>
      </c>
      <c r="D35" s="7">
        <v>0.04</v>
      </c>
      <c r="E35" s="7">
        <v>403.06</v>
      </c>
      <c r="F35" s="22">
        <f>ROUND(C35*D35*E35,4)</f>
        <v>32.244799999999998</v>
      </c>
    </row>
    <row r="36" spans="1:6" ht="30" customHeight="1" thickBot="1">
      <c r="A36" s="6"/>
      <c r="B36" s="7"/>
      <c r="C36" s="7"/>
      <c r="D36" s="7"/>
      <c r="E36" s="7"/>
      <c r="F36" s="22">
        <f t="shared" ref="F36:F44" si="0">C36*D36*E36</f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IF(ISBLANK(D46),0,ROUND((C46/100)*SUM(F32:F41),3))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81" t="s">
        <v>67</v>
      </c>
      <c r="E49" s="36">
        <f>IF(ISBLANK(D49),0,ROUND((C49/100)*SUM(F35:F44),4))</f>
        <v>0.38690000000000002</v>
      </c>
    </row>
    <row r="50" spans="1:8" ht="30" customHeight="1" thickBot="1">
      <c r="A50" s="21" t="s">
        <v>51</v>
      </c>
      <c r="B50" s="21"/>
      <c r="C50" s="37"/>
      <c r="D50" s="102">
        <f>ROUND((SUM(F35:F44)+SUM(E46:E49)+F65)*C50,2)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83"/>
      <c r="E51" s="29">
        <f>ROUND(SUM(F35:F44),4)+ROUND(SUM(D46:E50),4)</f>
        <v>32.631699999999995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77" t="s">
        <v>24</v>
      </c>
      <c r="E55" s="77" t="s">
        <v>25</v>
      </c>
      <c r="F55" s="77" t="s">
        <v>26</v>
      </c>
    </row>
    <row r="56" spans="1:8" ht="30" customHeight="1" thickBot="1">
      <c r="A56" s="93"/>
      <c r="B56" s="94"/>
      <c r="C56" s="95"/>
      <c r="D56" s="40"/>
      <c r="E56" s="41"/>
      <c r="F56" s="41">
        <f t="shared" ref="F56:F64" si="2">D56*E56</f>
        <v>0</v>
      </c>
    </row>
    <row r="57" spans="1:8" ht="30" customHeight="1" thickBot="1">
      <c r="A57" s="93"/>
      <c r="B57" s="94"/>
      <c r="C57" s="95"/>
      <c r="D57" s="40"/>
      <c r="E57" s="41"/>
      <c r="F57" s="41">
        <f t="shared" si="2"/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32.631699999999995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211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193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96</v>
      </c>
      <c r="B35" s="7" t="s">
        <v>90</v>
      </c>
      <c r="C35" s="7">
        <v>30</v>
      </c>
      <c r="D35" s="7">
        <v>0.2</v>
      </c>
      <c r="E35" s="7">
        <v>403.06</v>
      </c>
      <c r="F35" s="22">
        <f>ROUND(C35*D35*E35,4)</f>
        <v>2418.36</v>
      </c>
    </row>
    <row r="36" spans="1:6" ht="30" customHeight="1" thickBot="1">
      <c r="A36" s="6"/>
      <c r="B36" s="7"/>
      <c r="C36" s="7"/>
      <c r="D36" s="7"/>
      <c r="E36" s="7"/>
      <c r="F36" s="22">
        <f t="shared" ref="F36:F44" si="0">C36*D36*E36</f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IF(ISBLANK(D46),0,ROUND((C46/100)*SUM(F32:F41),3))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81" t="s">
        <v>67</v>
      </c>
      <c r="E49" s="36">
        <f>IF(ISBLANK(D49),0,ROUND((C49/100)*SUM(F35:F44),4))</f>
        <v>29.020299999999999</v>
      </c>
    </row>
    <row r="50" spans="1:8" ht="30" customHeight="1" thickBot="1">
      <c r="A50" s="21" t="s">
        <v>51</v>
      </c>
      <c r="B50" s="21"/>
      <c r="C50" s="37"/>
      <c r="D50" s="102">
        <f>ROUND((SUM(F35:F44)+SUM(E46:E49)+F65)*C50,2)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83"/>
      <c r="E51" s="29">
        <f>ROUND(SUM(F35:F44),4)+ROUND(SUM(D46:E50),4)</f>
        <v>2447.3803000000003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77" t="s">
        <v>24</v>
      </c>
      <c r="E55" s="77" t="s">
        <v>25</v>
      </c>
      <c r="F55" s="77" t="s">
        <v>26</v>
      </c>
    </row>
    <row r="56" spans="1:8" ht="30" customHeight="1" thickBot="1">
      <c r="A56" s="93"/>
      <c r="B56" s="94"/>
      <c r="C56" s="95"/>
      <c r="D56" s="40"/>
      <c r="E56" s="41"/>
      <c r="F56" s="41">
        <f t="shared" ref="F56:F64" si="2">D56*E56</f>
        <v>0</v>
      </c>
    </row>
    <row r="57" spans="1:8" ht="30" customHeight="1" thickBot="1">
      <c r="A57" s="93"/>
      <c r="B57" s="94"/>
      <c r="C57" s="95"/>
      <c r="D57" s="40"/>
      <c r="E57" s="41"/>
      <c r="F57" s="41">
        <f t="shared" si="2"/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2447.3803000000003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212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213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142</v>
      </c>
      <c r="B35" s="7" t="s">
        <v>48</v>
      </c>
      <c r="C35" s="7">
        <v>1</v>
      </c>
      <c r="D35" s="7">
        <v>0.1</v>
      </c>
      <c r="E35" s="7">
        <v>403.06</v>
      </c>
      <c r="F35" s="22">
        <f>ROUND(C35*D35*E35,4)</f>
        <v>40.305999999999997</v>
      </c>
    </row>
    <row r="36" spans="1:6" ht="30" customHeight="1" thickBot="1">
      <c r="A36" s="6"/>
      <c r="B36" s="7"/>
      <c r="C36" s="7"/>
      <c r="D36" s="7"/>
      <c r="E36" s="7"/>
      <c r="F36" s="22">
        <f t="shared" ref="F36:F44" si="0">C36*D36*E36</f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IF(ISBLANK(D46),0,ROUND((C46/100)*SUM(F32:F41),3))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81" t="s">
        <v>67</v>
      </c>
      <c r="E49" s="36">
        <f>IF(ISBLANK(D49),0,ROUND((C49/100)*SUM(F35:F44),4))</f>
        <v>0.48370000000000002</v>
      </c>
    </row>
    <row r="50" spans="1:8" ht="30" customHeight="1" thickBot="1">
      <c r="A50" s="21" t="s">
        <v>51</v>
      </c>
      <c r="B50" s="21"/>
      <c r="C50" s="37"/>
      <c r="D50" s="102">
        <f>ROUND((SUM(F35:F44)+SUM(E46:E49)+F65)*C50,2)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83"/>
      <c r="E51" s="29">
        <f>ROUND(SUM(F35:F44),4)+ROUND(SUM(D46:E50),4)</f>
        <v>40.789699999999996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77" t="s">
        <v>24</v>
      </c>
      <c r="E55" s="77" t="s">
        <v>25</v>
      </c>
      <c r="F55" s="77" t="s">
        <v>26</v>
      </c>
    </row>
    <row r="56" spans="1:8" ht="30" customHeight="1" thickBot="1">
      <c r="A56" s="93"/>
      <c r="B56" s="94"/>
      <c r="C56" s="95"/>
      <c r="D56" s="40"/>
      <c r="E56" s="41"/>
      <c r="F56" s="41">
        <f t="shared" ref="F56:F64" si="2">D56*E56</f>
        <v>0</v>
      </c>
    </row>
    <row r="57" spans="1:8" ht="30" customHeight="1" thickBot="1">
      <c r="A57" s="93"/>
      <c r="B57" s="94"/>
      <c r="C57" s="95"/>
      <c r="D57" s="40"/>
      <c r="E57" s="41"/>
      <c r="F57" s="41">
        <f t="shared" si="2"/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40.789699999999996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F35" sqref="F35:F43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212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214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204</v>
      </c>
      <c r="B35" s="7" t="s">
        <v>48</v>
      </c>
      <c r="C35" s="7">
        <v>4</v>
      </c>
      <c r="D35" s="7">
        <v>0.4</v>
      </c>
      <c r="E35" s="7">
        <v>403.06</v>
      </c>
      <c r="F35" s="22">
        <f>ROUND(C35*D35*E35,2)</f>
        <v>644.9</v>
      </c>
    </row>
    <row r="36" spans="1:6" ht="30" customHeight="1" thickBot="1">
      <c r="A36" s="6"/>
      <c r="B36" s="7"/>
      <c r="C36" s="7"/>
      <c r="D36" s="7"/>
      <c r="E36" s="7"/>
      <c r="F36" s="22">
        <f t="shared" ref="F36:F43" si="0">ROUND(C36*D36*E36,2)</f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82">
        <f t="shared" ref="F44" si="1">C44*D44*E44</f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2">IF(ISBLANK(D46),0,ROUND((C46/100)*SUM(F32:F41),3))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2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2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81" t="s">
        <v>67</v>
      </c>
      <c r="E49" s="36">
        <f>IF(ISBLANK(D49),0,ROUND((C49/100)*SUM(F35:F44),4))</f>
        <v>7.7388000000000003</v>
      </c>
    </row>
    <row r="50" spans="1:8" ht="30" customHeight="1" thickBot="1">
      <c r="A50" s="21" t="s">
        <v>51</v>
      </c>
      <c r="B50" s="21"/>
      <c r="C50" s="37"/>
      <c r="D50" s="102">
        <f>ROUND((SUM(F35:F44)+SUM(E46:E49)+F65)*C50,2)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83"/>
      <c r="E51" s="29">
        <f>ROUND(SUM(F35:F44),4)+ROUND(SUM(D46:E50),4)</f>
        <v>652.63879999999995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77" t="s">
        <v>24</v>
      </c>
      <c r="E55" s="77" t="s">
        <v>25</v>
      </c>
      <c r="F55" s="77" t="s">
        <v>26</v>
      </c>
    </row>
    <row r="56" spans="1:8" ht="30" customHeight="1" thickBot="1">
      <c r="A56" s="93"/>
      <c r="B56" s="94"/>
      <c r="C56" s="95"/>
      <c r="D56" s="40"/>
      <c r="E56" s="41"/>
      <c r="F56" s="41">
        <f t="shared" ref="F56:F64" si="3">D56*E56</f>
        <v>0</v>
      </c>
    </row>
    <row r="57" spans="1:8" ht="30" customHeight="1" thickBot="1">
      <c r="A57" s="93"/>
      <c r="B57" s="94"/>
      <c r="C57" s="95"/>
      <c r="D57" s="40"/>
      <c r="E57" s="41"/>
      <c r="F57" s="41">
        <f t="shared" si="3"/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3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3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3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3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3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3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3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652.63879999999995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9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31" zoomScaleNormal="100" workbookViewId="0">
      <selection activeCell="A35" sqref="A35:XFD36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215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216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96</v>
      </c>
      <c r="B35" s="7" t="s">
        <v>90</v>
      </c>
      <c r="C35" s="7">
        <v>60</v>
      </c>
      <c r="D35" s="7">
        <v>0.2</v>
      </c>
      <c r="E35" s="7">
        <v>403.06</v>
      </c>
      <c r="F35" s="22">
        <f>ROUND(C35*D35*E35,2)</f>
        <v>4836.72</v>
      </c>
    </row>
    <row r="36" spans="1:6" ht="30" customHeight="1" thickBot="1">
      <c r="A36" s="6" t="s">
        <v>205</v>
      </c>
      <c r="B36" s="7" t="s">
        <v>48</v>
      </c>
      <c r="C36" s="7">
        <v>1</v>
      </c>
      <c r="D36" s="7">
        <v>0.4</v>
      </c>
      <c r="E36" s="7">
        <v>403.06</v>
      </c>
      <c r="F36" s="22">
        <f t="shared" ref="F36:F44" si="0">ROUND(C36*D36*E36,2)</f>
        <v>161.22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IF(ISBLANK(D46),0,ROUND((C46/100)*SUM(F32:F41),3))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81" t="s">
        <v>67</v>
      </c>
      <c r="E49" s="36">
        <f>IF(ISBLANK(D49),0,ROUND((C49/100)*SUM(F35:F44),4))</f>
        <v>59.975299999999997</v>
      </c>
    </row>
    <row r="50" spans="1:8" ht="30" customHeight="1" thickBot="1">
      <c r="A50" s="21" t="s">
        <v>51</v>
      </c>
      <c r="B50" s="21"/>
      <c r="C50" s="37">
        <v>0.2</v>
      </c>
      <c r="D50" s="102">
        <f>ROUND((SUM(F35:F44)+SUM(E46:E49)+F65)*C50,2)</f>
        <v>1051.58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83"/>
      <c r="E51" s="29">
        <f>ROUND(SUM(F35:F44),4)+ROUND(SUM(D46:E50),4)</f>
        <v>6109.4952999999996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77" t="s">
        <v>24</v>
      </c>
      <c r="E55" s="77" t="s">
        <v>25</v>
      </c>
      <c r="F55" s="77" t="s">
        <v>26</v>
      </c>
    </row>
    <row r="56" spans="1:8" ht="30" customHeight="1" thickBot="1">
      <c r="A56" s="93" t="s">
        <v>206</v>
      </c>
      <c r="B56" s="94"/>
      <c r="C56" s="95"/>
      <c r="D56" s="40">
        <v>1</v>
      </c>
      <c r="E56" s="41">
        <v>200</v>
      </c>
      <c r="F56" s="41">
        <f t="shared" ref="F56:F64" si="2">D56*E56</f>
        <v>200</v>
      </c>
    </row>
    <row r="57" spans="1:8" ht="30" customHeight="1" thickBot="1">
      <c r="A57" s="93"/>
      <c r="B57" s="94"/>
      <c r="C57" s="95"/>
      <c r="D57" s="40"/>
      <c r="E57" s="41"/>
      <c r="F57" s="41">
        <f t="shared" si="2"/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200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6309.4952999999996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6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133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134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47</v>
      </c>
      <c r="B35" s="7" t="s">
        <v>48</v>
      </c>
      <c r="C35" s="7">
        <v>2</v>
      </c>
      <c r="D35" s="7">
        <v>0.3</v>
      </c>
      <c r="E35" s="7">
        <v>403.06</v>
      </c>
      <c r="F35" s="22">
        <f t="shared" ref="F35:F43" si="0">C35*D35*E35</f>
        <v>241.83599999999998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 t="s">
        <v>67</v>
      </c>
      <c r="E48" s="36">
        <f t="shared" si="1"/>
        <v>2.9020319999999997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102">
        <f>(SUM(F35:F44)+SUM(E46:E49)+F65)*C50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244.74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64" t="s">
        <v>24</v>
      </c>
      <c r="E55" s="64" t="s">
        <v>25</v>
      </c>
      <c r="F55" s="64" t="s">
        <v>26</v>
      </c>
    </row>
    <row r="56" spans="1:8" ht="30" customHeight="1" thickBot="1">
      <c r="A56" s="93"/>
      <c r="B56" s="94"/>
      <c r="C56" s="95"/>
      <c r="D56" s="40"/>
      <c r="E56" s="41"/>
      <c r="F56" s="41">
        <f t="shared" ref="F56:F64" si="2">D56*E56</f>
        <v>0</v>
      </c>
    </row>
    <row r="57" spans="1:8" ht="30" customHeight="1" thickBot="1">
      <c r="A57" s="93"/>
      <c r="B57" s="94"/>
      <c r="C57" s="95"/>
      <c r="D57" s="40"/>
      <c r="E57" s="41"/>
      <c r="F57" s="41">
        <f t="shared" si="2"/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244.74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217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63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65</v>
      </c>
      <c r="B35" s="7" t="s">
        <v>48</v>
      </c>
      <c r="C35" s="7">
        <v>1</v>
      </c>
      <c r="D35" s="7">
        <v>1</v>
      </c>
      <c r="E35" s="7">
        <v>403.06</v>
      </c>
      <c r="F35" s="22">
        <f t="shared" ref="F35:F44" si="0">C35*D35*E35</f>
        <v>403.06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67</v>
      </c>
      <c r="E49" s="36">
        <f>IF(ISBLANK(D49),0,(C49/100)*SUM(F35:F44))</f>
        <v>4.8367199999999997</v>
      </c>
    </row>
    <row r="50" spans="1:8" ht="30" customHeight="1" thickBot="1">
      <c r="A50" s="21" t="s">
        <v>51</v>
      </c>
      <c r="B50" s="21"/>
      <c r="C50" s="37">
        <v>0</v>
      </c>
      <c r="D50" s="102">
        <f>(SUM(F35:F44)+SUM(E46:E49)+F65)*C50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407.9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78" t="s">
        <v>24</v>
      </c>
      <c r="E55" s="78" t="s">
        <v>25</v>
      </c>
      <c r="F55" s="78" t="s">
        <v>26</v>
      </c>
    </row>
    <row r="56" spans="1:8" ht="30" customHeight="1" thickBot="1">
      <c r="A56" s="93"/>
      <c r="B56" s="94"/>
      <c r="C56" s="95"/>
      <c r="D56" s="40"/>
      <c r="E56" s="41"/>
      <c r="F56" s="41">
        <f t="shared" ref="F56:F64" si="2">D56*E56</f>
        <v>0</v>
      </c>
    </row>
    <row r="57" spans="1:8" ht="30" customHeight="1" thickBot="1">
      <c r="A57" s="93"/>
      <c r="B57" s="94"/>
      <c r="C57" s="95"/>
      <c r="D57" s="40"/>
      <c r="E57" s="41"/>
      <c r="F57" s="41">
        <f t="shared" si="2"/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407.9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34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218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193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194</v>
      </c>
      <c r="B35" s="7" t="s">
        <v>48</v>
      </c>
      <c r="C35" s="7">
        <v>1</v>
      </c>
      <c r="D35" s="7">
        <v>1</v>
      </c>
      <c r="E35" s="7">
        <v>403.06</v>
      </c>
      <c r="F35" s="22">
        <f t="shared" ref="F35:F44" si="0">C35*D35*E35</f>
        <v>403.06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67</v>
      </c>
      <c r="E49" s="36">
        <f>IF(ISBLANK(D49),0,(C49/100)*SUM(F35:F44))</f>
        <v>4.8367199999999997</v>
      </c>
    </row>
    <row r="50" spans="1:8" ht="30" customHeight="1" thickBot="1">
      <c r="A50" s="21" t="s">
        <v>51</v>
      </c>
      <c r="B50" s="21"/>
      <c r="C50" s="37">
        <v>0</v>
      </c>
      <c r="D50" s="102">
        <f>(SUM(F35:F44)+SUM(E46:E49)+F65)*C50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407.9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84" t="s">
        <v>24</v>
      </c>
      <c r="E55" s="84" t="s">
        <v>25</v>
      </c>
      <c r="F55" s="84" t="s">
        <v>26</v>
      </c>
    </row>
    <row r="56" spans="1:8" ht="30" customHeight="1" thickBot="1">
      <c r="A56" s="93"/>
      <c r="B56" s="94"/>
      <c r="C56" s="95"/>
      <c r="D56" s="40"/>
      <c r="E56" s="41"/>
      <c r="F56" s="41"/>
    </row>
    <row r="57" spans="1:8" ht="30" customHeight="1" thickBot="1">
      <c r="A57" s="93"/>
      <c r="B57" s="94"/>
      <c r="C57" s="95"/>
      <c r="D57" s="40"/>
      <c r="E57" s="41"/>
      <c r="F57" s="41">
        <f t="shared" ref="F57:F64" si="2">D57*E57</f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407.9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52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220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193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219</v>
      </c>
      <c r="B35" s="7" t="s">
        <v>48</v>
      </c>
      <c r="C35" s="7">
        <v>1</v>
      </c>
      <c r="D35" s="7">
        <v>1</v>
      </c>
      <c r="E35" s="7">
        <v>200.04</v>
      </c>
      <c r="F35" s="22">
        <f t="shared" ref="F35:F44" si="0">C35*D35*E35</f>
        <v>200.04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 t="s">
        <v>67</v>
      </c>
      <c r="E48" s="36">
        <f t="shared" si="1"/>
        <v>2.4004799999999999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102">
        <f>(SUM(F35:F44)+SUM(E46:E49)+F65)*C50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202.44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85" t="s">
        <v>24</v>
      </c>
      <c r="E55" s="85" t="s">
        <v>25</v>
      </c>
      <c r="F55" s="85" t="s">
        <v>26</v>
      </c>
    </row>
    <row r="56" spans="1:8" ht="30" customHeight="1" thickBot="1">
      <c r="A56" s="93"/>
      <c r="B56" s="94"/>
      <c r="C56" s="95"/>
      <c r="D56" s="40"/>
      <c r="E56" s="41"/>
      <c r="F56" s="41"/>
    </row>
    <row r="57" spans="1:8" ht="30" customHeight="1" thickBot="1">
      <c r="A57" s="93"/>
      <c r="B57" s="94"/>
      <c r="C57" s="95"/>
      <c r="D57" s="40"/>
      <c r="E57" s="41"/>
      <c r="F57" s="41">
        <f t="shared" ref="F57:F64" si="2">D57*E57</f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202.44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53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31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221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193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219</v>
      </c>
      <c r="B35" s="7" t="s">
        <v>48</v>
      </c>
      <c r="C35" s="7">
        <v>1</v>
      </c>
      <c r="D35" s="7">
        <v>1</v>
      </c>
      <c r="E35" s="7">
        <v>200.04</v>
      </c>
      <c r="F35" s="22">
        <f t="shared" ref="F35:F44" si="0">C35*D35*E35</f>
        <v>200.04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 t="s">
        <v>67</v>
      </c>
      <c r="E48" s="36">
        <f t="shared" si="1"/>
        <v>2.4004799999999999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102">
        <f>(SUM(F35:F44)+SUM(E46:E49)+F65)*C50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202.44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86" t="s">
        <v>24</v>
      </c>
      <c r="E55" s="86" t="s">
        <v>25</v>
      </c>
      <c r="F55" s="86" t="s">
        <v>26</v>
      </c>
    </row>
    <row r="56" spans="1:8" ht="30" customHeight="1" thickBot="1">
      <c r="A56" s="93"/>
      <c r="B56" s="94"/>
      <c r="C56" s="95"/>
      <c r="D56" s="40"/>
      <c r="E56" s="41"/>
      <c r="F56" s="41"/>
    </row>
    <row r="57" spans="1:8" ht="30" customHeight="1" thickBot="1">
      <c r="A57" s="93"/>
      <c r="B57" s="94"/>
      <c r="C57" s="95"/>
      <c r="D57" s="40"/>
      <c r="E57" s="41"/>
      <c r="F57" s="41">
        <f t="shared" ref="F57:F64" si="2">D57*E57</f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202.44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54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222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193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219</v>
      </c>
      <c r="B35" s="7" t="s">
        <v>48</v>
      </c>
      <c r="C35" s="7">
        <v>1</v>
      </c>
      <c r="D35" s="7">
        <v>1</v>
      </c>
      <c r="E35" s="7">
        <v>200.04</v>
      </c>
      <c r="F35" s="22">
        <f t="shared" ref="F35:F44" si="0">C35*D35*E35</f>
        <v>200.04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102">
        <f>(SUM(F35:F44)+SUM(E46:E49)+F65)*C50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200.04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87" t="s">
        <v>24</v>
      </c>
      <c r="E55" s="87" t="s">
        <v>25</v>
      </c>
      <c r="F55" s="87" t="s">
        <v>26</v>
      </c>
    </row>
    <row r="56" spans="1:8" ht="30" customHeight="1" thickBot="1">
      <c r="A56" s="93"/>
      <c r="B56" s="94"/>
      <c r="C56" s="95"/>
      <c r="D56" s="40"/>
      <c r="E56" s="41"/>
      <c r="F56" s="41"/>
    </row>
    <row r="57" spans="1:8" ht="30" customHeight="1" thickBot="1">
      <c r="A57" s="93"/>
      <c r="B57" s="94"/>
      <c r="C57" s="95"/>
      <c r="D57" s="40"/>
      <c r="E57" s="41"/>
      <c r="F57" s="41">
        <f t="shared" ref="F57:F64" si="2">D57*E57</f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200.04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55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9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224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193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223</v>
      </c>
      <c r="B35" s="7" t="s">
        <v>60</v>
      </c>
      <c r="C35" s="7">
        <v>1</v>
      </c>
      <c r="D35" s="7">
        <v>1</v>
      </c>
      <c r="E35" s="7">
        <v>403.06</v>
      </c>
      <c r="F35" s="22">
        <f t="shared" ref="F35:F44" si="0">C35*D35*E35</f>
        <v>403.06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102">
        <f>(SUM(F35:F44)+SUM(E46:E49)+F65)*C50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403.06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88" t="s">
        <v>24</v>
      </c>
      <c r="E55" s="88" t="s">
        <v>25</v>
      </c>
      <c r="F55" s="88" t="s">
        <v>26</v>
      </c>
    </row>
    <row r="56" spans="1:8" ht="30" customHeight="1" thickBot="1">
      <c r="A56" s="93"/>
      <c r="B56" s="94"/>
      <c r="C56" s="95"/>
      <c r="D56" s="40"/>
      <c r="E56" s="41"/>
      <c r="F56" s="41"/>
    </row>
    <row r="57" spans="1:8" ht="30" customHeight="1" thickBot="1">
      <c r="A57" s="93"/>
      <c r="B57" s="94"/>
      <c r="C57" s="95"/>
      <c r="D57" s="40"/>
      <c r="E57" s="41"/>
      <c r="F57" s="41">
        <f t="shared" ref="F57:F64" si="2">D57*E57</f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403.06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56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225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193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223</v>
      </c>
      <c r="B35" s="7" t="s">
        <v>60</v>
      </c>
      <c r="C35" s="7">
        <v>1</v>
      </c>
      <c r="D35" s="7">
        <v>1</v>
      </c>
      <c r="E35" s="7">
        <v>403.06</v>
      </c>
      <c r="F35" s="22">
        <f t="shared" ref="F35:F44" si="0">C35*D35*E35</f>
        <v>403.06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102">
        <f>(SUM(F35:F44)+SUM(E46:E49)+F65)*C50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403.06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88" t="s">
        <v>24</v>
      </c>
      <c r="E55" s="88" t="s">
        <v>25</v>
      </c>
      <c r="F55" s="88" t="s">
        <v>26</v>
      </c>
    </row>
    <row r="56" spans="1:8" ht="30" customHeight="1" thickBot="1">
      <c r="A56" s="93"/>
      <c r="B56" s="94"/>
      <c r="C56" s="95"/>
      <c r="D56" s="40"/>
      <c r="E56" s="41"/>
      <c r="F56" s="41"/>
    </row>
    <row r="57" spans="1:8" ht="30" customHeight="1" thickBot="1">
      <c r="A57" s="93"/>
      <c r="B57" s="94"/>
      <c r="C57" s="95"/>
      <c r="D57" s="40"/>
      <c r="E57" s="41"/>
      <c r="F57" s="41">
        <f t="shared" ref="F57:F64" si="2">D57*E57</f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403.06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57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46" zoomScaleNormal="100" workbookViewId="0">
      <selection activeCell="D48" sqref="D48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227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193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226</v>
      </c>
      <c r="B35" s="7" t="s">
        <v>48</v>
      </c>
      <c r="C35" s="7">
        <v>1</v>
      </c>
      <c r="D35" s="7">
        <v>0.8</v>
      </c>
      <c r="E35" s="7">
        <v>200.04</v>
      </c>
      <c r="F35" s="22">
        <f t="shared" ref="F35:F44" si="0">C35*D35*E35</f>
        <v>160.03200000000001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102">
        <f>(SUM(F35:F44)+SUM(E46:E49)+F65)*C50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160.03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89" t="s">
        <v>24</v>
      </c>
      <c r="E55" s="89" t="s">
        <v>25</v>
      </c>
      <c r="F55" s="89" t="s">
        <v>26</v>
      </c>
    </row>
    <row r="56" spans="1:8" ht="30" customHeight="1" thickBot="1">
      <c r="A56" s="93"/>
      <c r="B56" s="94"/>
      <c r="C56" s="95"/>
      <c r="D56" s="40"/>
      <c r="E56" s="41"/>
      <c r="F56" s="41"/>
    </row>
    <row r="57" spans="1:8" ht="30" customHeight="1" thickBot="1">
      <c r="A57" s="93"/>
      <c r="B57" s="94"/>
      <c r="C57" s="95"/>
      <c r="D57" s="40"/>
      <c r="E57" s="41"/>
      <c r="F57" s="41">
        <f t="shared" ref="F57:F64" si="2">D57*E57</f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160.03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58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43" zoomScaleNormal="100" workbookViewId="0">
      <selection activeCell="D48" sqref="D48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228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193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226</v>
      </c>
      <c r="B35" s="7" t="s">
        <v>48</v>
      </c>
      <c r="C35" s="7">
        <v>1</v>
      </c>
      <c r="D35" s="7">
        <v>0.8</v>
      </c>
      <c r="E35" s="7">
        <v>200.04</v>
      </c>
      <c r="F35" s="22">
        <f t="shared" ref="F35:F44" si="0">C35*D35*E35</f>
        <v>160.03200000000001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102">
        <f>(SUM(F35:F44)+SUM(E46:E49)+F65)*C50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160.03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89" t="s">
        <v>24</v>
      </c>
      <c r="E55" s="89" t="s">
        <v>25</v>
      </c>
      <c r="F55" s="89" t="s">
        <v>26</v>
      </c>
    </row>
    <row r="56" spans="1:8" ht="30" customHeight="1" thickBot="1">
      <c r="A56" s="93"/>
      <c r="B56" s="94"/>
      <c r="C56" s="95"/>
      <c r="D56" s="40"/>
      <c r="E56" s="41"/>
      <c r="F56" s="41"/>
    </row>
    <row r="57" spans="1:8" ht="30" customHeight="1" thickBot="1">
      <c r="A57" s="93"/>
      <c r="B57" s="94"/>
      <c r="C57" s="95"/>
      <c r="D57" s="40"/>
      <c r="E57" s="41"/>
      <c r="F57" s="41">
        <f t="shared" ref="F57:F64" si="2">D57*E57</f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160.03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59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229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193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219</v>
      </c>
      <c r="B35" s="7" t="s">
        <v>48</v>
      </c>
      <c r="C35" s="7">
        <v>1</v>
      </c>
      <c r="D35" s="7">
        <v>1.2</v>
      </c>
      <c r="E35" s="7">
        <v>403.06</v>
      </c>
      <c r="F35" s="22">
        <f t="shared" ref="F35:F44" si="0">C35*D35*E35</f>
        <v>483.67199999999997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 t="s">
        <v>67</v>
      </c>
      <c r="E48" s="36">
        <f t="shared" si="1"/>
        <v>5.8040639999999994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102">
        <f>(SUM(F35:F44)+SUM(E46:E49)+F65)*C50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489.47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90" t="s">
        <v>24</v>
      </c>
      <c r="E55" s="90" t="s">
        <v>25</v>
      </c>
      <c r="F55" s="90" t="s">
        <v>26</v>
      </c>
    </row>
    <row r="56" spans="1:8" ht="30" customHeight="1" thickBot="1">
      <c r="A56" s="93"/>
      <c r="B56" s="94"/>
      <c r="C56" s="95"/>
      <c r="D56" s="40"/>
      <c r="E56" s="41"/>
      <c r="F56" s="41"/>
    </row>
    <row r="57" spans="1:8" ht="30" customHeight="1" thickBot="1">
      <c r="A57" s="93"/>
      <c r="B57" s="94"/>
      <c r="C57" s="95"/>
      <c r="D57" s="40"/>
      <c r="E57" s="41"/>
      <c r="F57" s="41">
        <f t="shared" ref="F57:F64" si="2">D57*E57</f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489.47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6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135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136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47</v>
      </c>
      <c r="B35" s="7" t="s">
        <v>48</v>
      </c>
      <c r="C35" s="7">
        <v>2</v>
      </c>
      <c r="D35" s="7">
        <v>0.2</v>
      </c>
      <c r="E35" s="7">
        <v>403.06</v>
      </c>
      <c r="F35" s="22">
        <f t="shared" ref="F35:F43" si="0">C35*D35*E35</f>
        <v>161.22400000000002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IF(ISBLANK(D46),0,ROUND((C46/100)*SUM(F32:F41),3))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67</v>
      </c>
      <c r="E49" s="36">
        <f>IF(ISBLANK(D49),0,ROUND((C49/100)*SUM(F35:F44),3))</f>
        <v>1.9350000000000001</v>
      </c>
    </row>
    <row r="50" spans="1:8" ht="30" customHeight="1" thickBot="1">
      <c r="A50" s="21" t="s">
        <v>51</v>
      </c>
      <c r="B50" s="21"/>
      <c r="C50" s="37">
        <v>0</v>
      </c>
      <c r="D50" s="102">
        <f>(SUM(F35:F44)+SUM(E46:E49)+F65)*C50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163.16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65" t="s">
        <v>24</v>
      </c>
      <c r="E55" s="65" t="s">
        <v>25</v>
      </c>
      <c r="F55" s="65" t="s">
        <v>26</v>
      </c>
    </row>
    <row r="56" spans="1:8" ht="30" customHeight="1" thickBot="1">
      <c r="A56" s="93"/>
      <c r="B56" s="94"/>
      <c r="C56" s="95"/>
      <c r="D56" s="40"/>
      <c r="E56" s="41"/>
      <c r="F56" s="41">
        <f t="shared" ref="F56:F64" si="2">D56*E56</f>
        <v>0</v>
      </c>
    </row>
    <row r="57" spans="1:8" ht="30" customHeight="1" thickBot="1">
      <c r="A57" s="93"/>
      <c r="B57" s="94"/>
      <c r="C57" s="95"/>
      <c r="D57" s="40"/>
      <c r="E57" s="41"/>
      <c r="F57" s="41">
        <f t="shared" si="2"/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163.16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60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230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231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47</v>
      </c>
      <c r="B35" s="7" t="s">
        <v>48</v>
      </c>
      <c r="C35" s="7">
        <v>2</v>
      </c>
      <c r="D35" s="7">
        <v>0.3</v>
      </c>
      <c r="E35" s="7">
        <v>403.06</v>
      </c>
      <c r="F35" s="22">
        <f t="shared" ref="F35:F44" si="0">C35*D35*E35</f>
        <v>241.83599999999998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67</v>
      </c>
      <c r="E49" s="36">
        <f>IF(ISBLANK(D49),0,(C49/100)*SUM(F35:F44))</f>
        <v>2.9020319999999997</v>
      </c>
    </row>
    <row r="50" spans="1:8" ht="30" customHeight="1" thickBot="1">
      <c r="A50" s="21" t="s">
        <v>51</v>
      </c>
      <c r="B50" s="21"/>
      <c r="C50" s="37">
        <v>0.2</v>
      </c>
      <c r="D50" s="102">
        <f>(SUM(F35:F44)+SUM(E46:E49)+F65)*C50</f>
        <v>55.947606399999998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300.69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91" t="s">
        <v>24</v>
      </c>
      <c r="E55" s="91" t="s">
        <v>25</v>
      </c>
      <c r="F55" s="91" t="s">
        <v>26</v>
      </c>
    </row>
    <row r="56" spans="1:8" ht="30" customHeight="1" thickBot="1">
      <c r="A56" s="93" t="s">
        <v>181</v>
      </c>
      <c r="B56" s="94"/>
      <c r="C56" s="95"/>
      <c r="D56" s="40">
        <v>5</v>
      </c>
      <c r="E56" s="41">
        <v>7</v>
      </c>
      <c r="F56" s="41">
        <f t="shared" ref="F56:F64" si="2">D56*E56</f>
        <v>35</v>
      </c>
    </row>
    <row r="57" spans="1:8" ht="30" customHeight="1" thickBot="1">
      <c r="A57" s="93"/>
      <c r="B57" s="94"/>
      <c r="C57" s="95"/>
      <c r="D57" s="40"/>
      <c r="E57" s="41"/>
      <c r="F57" s="41">
        <f t="shared" si="2"/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35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335.69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D50:E50"/>
    <mergeCell ref="A55:C55"/>
    <mergeCell ref="A56:C56"/>
    <mergeCell ref="A57:C57"/>
    <mergeCell ref="A58:C58"/>
    <mergeCell ref="A59:C59"/>
    <mergeCell ref="A31:F31"/>
    <mergeCell ref="A33:A34"/>
    <mergeCell ref="B33:B34"/>
    <mergeCell ref="C33:C34"/>
    <mergeCell ref="D33:D34"/>
    <mergeCell ref="E33:E34"/>
    <mergeCell ref="F33:F34"/>
    <mergeCell ref="A5:F5"/>
    <mergeCell ref="A7:F7"/>
    <mergeCell ref="C11:F11"/>
    <mergeCell ref="A27:F27"/>
    <mergeCell ref="A29:F29"/>
    <mergeCell ref="A30:F30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61.xml><?xml version="1.0" encoding="utf-8"?>
<worksheet xmlns="http://schemas.openxmlformats.org/spreadsheetml/2006/main" xmlns:r="http://schemas.openxmlformats.org/officeDocument/2006/relationships">
  <dimension ref="A1:F54"/>
  <sheetViews>
    <sheetView topLeftCell="A28" zoomScaleNormal="100" workbookViewId="0">
      <selection activeCell="E39" sqref="E39"/>
    </sheetView>
  </sheetViews>
  <sheetFormatPr defaultRowHeight="15"/>
  <cols>
    <col min="1" max="1" width="42" customWidth="1"/>
    <col min="2" max="2" width="16.7109375" customWidth="1"/>
    <col min="3" max="4" width="18.42578125" customWidth="1"/>
    <col min="5" max="5" width="19" customWidth="1"/>
    <col min="6" max="6" width="13.140625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57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193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 ht="24" customHeight="1">
      <c r="A33" s="114" t="s">
        <v>8</v>
      </c>
      <c r="B33" s="116" t="s">
        <v>12</v>
      </c>
      <c r="C33" s="113"/>
      <c r="D33" s="113"/>
      <c r="E33" s="113"/>
    </row>
    <row r="34" spans="1:6" ht="15.75" thickBot="1">
      <c r="A34" s="115"/>
      <c r="B34" s="117"/>
      <c r="C34" s="113"/>
      <c r="D34" s="113"/>
      <c r="E34" s="113"/>
    </row>
    <row r="35" spans="1:6" ht="30" customHeight="1" thickBot="1">
      <c r="A35" s="13" t="s">
        <v>41</v>
      </c>
      <c r="B35" s="24">
        <f>SUM('1:60'!E51)</f>
        <v>44399.463700000022</v>
      </c>
      <c r="C35" s="23"/>
      <c r="D35" s="23"/>
      <c r="E35" s="23"/>
    </row>
    <row r="36" spans="1:6" ht="15.75">
      <c r="A36" s="8"/>
    </row>
    <row r="37" spans="1:6" ht="15.75">
      <c r="A37" s="8"/>
    </row>
    <row r="38" spans="1:6" ht="16.5" thickBot="1">
      <c r="A38" s="14" t="s">
        <v>22</v>
      </c>
    </row>
    <row r="39" spans="1:6" ht="30" customHeight="1" thickBot="1">
      <c r="A39" s="96" t="s">
        <v>42</v>
      </c>
      <c r="B39" s="97"/>
      <c r="C39" s="97"/>
      <c r="D39" s="24">
        <f>SUM('1:60'!F65)</f>
        <v>902.78300000000002</v>
      </c>
      <c r="E39" s="25"/>
    </row>
    <row r="40" spans="1:6" ht="15.75">
      <c r="A40" s="15"/>
    </row>
    <row r="41" spans="1:6" ht="16.5" thickBot="1">
      <c r="A41" s="8" t="s">
        <v>37</v>
      </c>
      <c r="B41" s="19"/>
      <c r="C41" s="24">
        <f>B35+D39</f>
        <v>45302.246700000025</v>
      </c>
      <c r="D41" s="19"/>
      <c r="E41" s="19"/>
      <c r="F41" s="19"/>
    </row>
    <row r="42" spans="1:6" ht="15.75">
      <c r="A42" s="15"/>
    </row>
    <row r="43" spans="1:6" ht="60" customHeight="1">
      <c r="A43" s="92" t="s">
        <v>28</v>
      </c>
      <c r="B43" s="92"/>
      <c r="C43" s="92"/>
      <c r="D43" s="92"/>
      <c r="E43" s="92"/>
      <c r="F43" s="92"/>
    </row>
    <row r="44" spans="1:6" ht="15.75">
      <c r="A44" s="20" t="s">
        <v>29</v>
      </c>
    </row>
    <row r="45" spans="1:6" ht="15.75">
      <c r="A45" s="15"/>
    </row>
    <row r="46" spans="1:6" ht="15.75">
      <c r="A46" s="15"/>
    </row>
    <row r="47" spans="1:6" ht="15.75">
      <c r="A47" s="15"/>
    </row>
    <row r="48" spans="1:6" ht="15.75">
      <c r="A48" s="14" t="s">
        <v>30</v>
      </c>
      <c r="D48" s="14" t="s">
        <v>39</v>
      </c>
    </row>
    <row r="49" spans="1:5" ht="15.75">
      <c r="A49" s="14" t="s">
        <v>2</v>
      </c>
    </row>
    <row r="50" spans="1:5" ht="15.75">
      <c r="A50" s="14"/>
    </row>
    <row r="51" spans="1:5" ht="15.75">
      <c r="A51" s="15" t="s">
        <v>31</v>
      </c>
      <c r="D51" s="15" t="s">
        <v>32</v>
      </c>
    </row>
    <row r="52" spans="1:5" ht="15.75">
      <c r="A52" s="15" t="s">
        <v>38</v>
      </c>
      <c r="B52" s="15" t="s">
        <v>33</v>
      </c>
      <c r="D52" s="15" t="s">
        <v>38</v>
      </c>
      <c r="E52" s="15"/>
    </row>
    <row r="53" spans="1:5" ht="15.75">
      <c r="A53" s="15"/>
    </row>
    <row r="54" spans="1:5" ht="15.75">
      <c r="A54" s="15"/>
    </row>
  </sheetData>
  <mergeCells count="14">
    <mergeCell ref="A5:F5"/>
    <mergeCell ref="A7:F7"/>
    <mergeCell ref="C11:F11"/>
    <mergeCell ref="A27:F27"/>
    <mergeCell ref="A31:F31"/>
    <mergeCell ref="A43:F43"/>
    <mergeCell ref="D33:D34"/>
    <mergeCell ref="A29:F29"/>
    <mergeCell ref="A30:F30"/>
    <mergeCell ref="A39:C39"/>
    <mergeCell ref="A33:A34"/>
    <mergeCell ref="C33:C34"/>
    <mergeCell ref="E33:E34"/>
    <mergeCell ref="B33:B34"/>
  </mergeCells>
  <pageMargins left="0.7" right="0.16" top="0.75" bottom="0.75" header="0.3" footer="0.3"/>
  <pageSetup paperSize="9" scale="79" orientation="portrait" verticalDpi="0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>
  <dimension ref="A1:C56"/>
  <sheetViews>
    <sheetView topLeftCell="A13" workbookViewId="0">
      <selection activeCell="A46" sqref="A1:A1048576"/>
    </sheetView>
  </sheetViews>
  <sheetFormatPr defaultRowHeight="15"/>
  <cols>
    <col min="1" max="1" width="48.5703125" style="53" bestFit="1" customWidth="1"/>
    <col min="2" max="2" width="6.140625" bestFit="1" customWidth="1"/>
    <col min="3" max="3" width="19.5703125" bestFit="1" customWidth="1"/>
  </cols>
  <sheetData>
    <row r="1" spans="1:3">
      <c r="A1" s="53" t="s">
        <v>167</v>
      </c>
      <c r="B1" t="s">
        <v>49</v>
      </c>
      <c r="C1" t="s">
        <v>110</v>
      </c>
    </row>
    <row r="2" spans="1:3">
      <c r="A2" s="53" t="s">
        <v>205</v>
      </c>
      <c r="B2" t="s">
        <v>81</v>
      </c>
      <c r="C2" t="s">
        <v>123</v>
      </c>
    </row>
    <row r="3" spans="1:3">
      <c r="A3" s="53" t="s">
        <v>71</v>
      </c>
      <c r="B3" t="s">
        <v>50</v>
      </c>
      <c r="C3" t="s">
        <v>164</v>
      </c>
    </row>
    <row r="4" spans="1:3">
      <c r="A4" s="53" t="s">
        <v>75</v>
      </c>
      <c r="B4" t="s">
        <v>90</v>
      </c>
      <c r="C4" t="s">
        <v>99</v>
      </c>
    </row>
    <row r="5" spans="1:3">
      <c r="A5" s="53" t="s">
        <v>154</v>
      </c>
      <c r="B5" t="s">
        <v>101</v>
      </c>
      <c r="C5" t="s">
        <v>108</v>
      </c>
    </row>
    <row r="6" spans="1:3">
      <c r="A6" s="53" t="s">
        <v>179</v>
      </c>
      <c r="B6" t="s">
        <v>60</v>
      </c>
      <c r="C6" t="s">
        <v>117</v>
      </c>
    </row>
    <row r="7" spans="1:3">
      <c r="A7" s="53" t="s">
        <v>177</v>
      </c>
      <c r="B7" t="s">
        <v>48</v>
      </c>
      <c r="C7" t="s">
        <v>118</v>
      </c>
    </row>
    <row r="8" spans="1:3">
      <c r="A8" s="53" t="s">
        <v>176</v>
      </c>
      <c r="B8" t="s">
        <v>76</v>
      </c>
      <c r="C8" t="s">
        <v>200</v>
      </c>
    </row>
    <row r="9" spans="1:3" ht="45">
      <c r="A9" s="53" t="s">
        <v>116</v>
      </c>
      <c r="C9" t="s">
        <v>53</v>
      </c>
    </row>
    <row r="10" spans="1:3">
      <c r="A10" s="53" t="s">
        <v>178</v>
      </c>
      <c r="C10" t="s">
        <v>113</v>
      </c>
    </row>
    <row r="11" spans="1:3">
      <c r="A11" s="53" t="s">
        <v>64</v>
      </c>
      <c r="C11" t="s">
        <v>201</v>
      </c>
    </row>
    <row r="12" spans="1:3">
      <c r="A12" s="53" t="s">
        <v>141</v>
      </c>
      <c r="C12" t="s">
        <v>206</v>
      </c>
    </row>
    <row r="13" spans="1:3">
      <c r="A13" s="53" t="s">
        <v>102</v>
      </c>
      <c r="C13" t="s">
        <v>105</v>
      </c>
    </row>
    <row r="14" spans="1:3">
      <c r="A14" s="53" t="s">
        <v>128</v>
      </c>
      <c r="C14" t="s">
        <v>165</v>
      </c>
    </row>
    <row r="15" spans="1:3" ht="30">
      <c r="A15" s="53" t="s">
        <v>194</v>
      </c>
      <c r="C15" t="s">
        <v>159</v>
      </c>
    </row>
    <row r="16" spans="1:3">
      <c r="A16" s="53" t="s">
        <v>80</v>
      </c>
      <c r="C16" t="s">
        <v>181</v>
      </c>
    </row>
    <row r="17" spans="1:3">
      <c r="A17" s="53" t="s">
        <v>191</v>
      </c>
      <c r="C17" t="s">
        <v>124</v>
      </c>
    </row>
    <row r="18" spans="1:3">
      <c r="A18" s="53" t="s">
        <v>223</v>
      </c>
      <c r="C18" t="s">
        <v>180</v>
      </c>
    </row>
    <row r="19" spans="1:3">
      <c r="A19" s="53" t="s">
        <v>175</v>
      </c>
      <c r="C19" t="s">
        <v>106</v>
      </c>
    </row>
    <row r="20" spans="1:3">
      <c r="A20" s="53" t="s">
        <v>58</v>
      </c>
      <c r="C20" t="s">
        <v>107</v>
      </c>
    </row>
    <row r="21" spans="1:3">
      <c r="A21" s="53" t="s">
        <v>202</v>
      </c>
      <c r="C21" t="s">
        <v>112</v>
      </c>
    </row>
    <row r="22" spans="1:3" ht="60">
      <c r="A22" s="53" t="s">
        <v>122</v>
      </c>
      <c r="C22" t="s">
        <v>156</v>
      </c>
    </row>
    <row r="23" spans="1:3">
      <c r="A23" s="53" t="s">
        <v>87</v>
      </c>
      <c r="C23" t="s">
        <v>84</v>
      </c>
    </row>
    <row r="24" spans="1:3">
      <c r="A24" s="53" t="s">
        <v>59</v>
      </c>
      <c r="C24" t="s">
        <v>162</v>
      </c>
    </row>
    <row r="25" spans="1:3" ht="30">
      <c r="A25" s="53" t="s">
        <v>78</v>
      </c>
      <c r="C25" t="s">
        <v>104</v>
      </c>
    </row>
    <row r="26" spans="1:3" ht="30">
      <c r="A26" s="53" t="s">
        <v>219</v>
      </c>
      <c r="C26" t="s">
        <v>103</v>
      </c>
    </row>
    <row r="27" spans="1:3">
      <c r="A27" s="53" t="s">
        <v>47</v>
      </c>
      <c r="C27" t="s">
        <v>111</v>
      </c>
    </row>
    <row r="28" spans="1:3" ht="30">
      <c r="A28" s="53" t="s">
        <v>155</v>
      </c>
      <c r="C28" t="s">
        <v>52</v>
      </c>
    </row>
    <row r="29" spans="1:3" ht="30">
      <c r="A29" s="53" t="s">
        <v>100</v>
      </c>
      <c r="C29" t="s">
        <v>166</v>
      </c>
    </row>
    <row r="30" spans="1:3">
      <c r="A30" s="53" t="s">
        <v>143</v>
      </c>
      <c r="C30" t="s">
        <v>158</v>
      </c>
    </row>
    <row r="31" spans="1:3" ht="30">
      <c r="A31" s="53" t="s">
        <v>203</v>
      </c>
      <c r="C31" t="s">
        <v>157</v>
      </c>
    </row>
    <row r="32" spans="1:3" ht="30">
      <c r="A32" s="53" t="s">
        <v>226</v>
      </c>
      <c r="C32" t="s">
        <v>160</v>
      </c>
    </row>
    <row r="33" spans="1:3">
      <c r="A33" s="53" t="s">
        <v>137</v>
      </c>
      <c r="C33" t="s">
        <v>109</v>
      </c>
    </row>
    <row r="34" spans="1:3">
      <c r="A34" s="53" t="s">
        <v>142</v>
      </c>
      <c r="C34" t="s">
        <v>125</v>
      </c>
    </row>
    <row r="35" spans="1:3">
      <c r="A35" s="53" t="s">
        <v>44</v>
      </c>
      <c r="C35" t="s">
        <v>79</v>
      </c>
    </row>
    <row r="36" spans="1:3">
      <c r="A36" s="53" t="s">
        <v>96</v>
      </c>
    </row>
    <row r="37" spans="1:3">
      <c r="A37" s="53" t="s">
        <v>66</v>
      </c>
    </row>
    <row r="38" spans="1:3">
      <c r="A38" s="53" t="s">
        <v>204</v>
      </c>
    </row>
    <row r="39" spans="1:3">
      <c r="A39" s="53" t="s">
        <v>144</v>
      </c>
    </row>
    <row r="40" spans="1:3">
      <c r="A40" s="53" t="s">
        <v>114</v>
      </c>
    </row>
    <row r="41" spans="1:3">
      <c r="A41" s="53" t="s">
        <v>83</v>
      </c>
    </row>
    <row r="42" spans="1:3">
      <c r="A42" s="53" t="s">
        <v>45</v>
      </c>
    </row>
    <row r="43" spans="1:3">
      <c r="A43" s="53" t="s">
        <v>161</v>
      </c>
    </row>
    <row r="44" spans="1:3">
      <c r="A44" s="53" t="s">
        <v>65</v>
      </c>
    </row>
    <row r="45" spans="1:3">
      <c r="A45" s="53" t="s">
        <v>88</v>
      </c>
    </row>
    <row r="46" spans="1:3" ht="30">
      <c r="A46" s="53" t="s">
        <v>61</v>
      </c>
    </row>
    <row r="47" spans="1:3">
      <c r="A47" s="53" t="s">
        <v>132</v>
      </c>
    </row>
    <row r="48" spans="1:3">
      <c r="A48" s="53" t="s">
        <v>46</v>
      </c>
    </row>
    <row r="49" spans="1:1">
      <c r="A49" s="53" t="s">
        <v>198</v>
      </c>
    </row>
    <row r="50" spans="1:1">
      <c r="A50" s="53" t="s">
        <v>126</v>
      </c>
    </row>
    <row r="51" spans="1:1">
      <c r="A51" s="53" t="s">
        <v>169</v>
      </c>
    </row>
    <row r="52" spans="1:1" ht="30">
      <c r="A52" s="53" t="s">
        <v>97</v>
      </c>
    </row>
    <row r="53" spans="1:1">
      <c r="A53" s="53" t="s">
        <v>199</v>
      </c>
    </row>
    <row r="54" spans="1:1">
      <c r="A54" s="53" t="s">
        <v>86</v>
      </c>
    </row>
    <row r="55" spans="1:1">
      <c r="A55" s="53" t="s">
        <v>85</v>
      </c>
    </row>
    <row r="56" spans="1:1" ht="45">
      <c r="A56" s="53" t="s">
        <v>73</v>
      </c>
    </row>
  </sheetData>
  <sortState ref="A1:A56">
    <sortCondition ref="A46"/>
  </sortState>
  <pageMargins left="0.7" right="0.7" top="0.75" bottom="0.75" header="0.3" footer="0.3"/>
  <pageSetup paperSize="9" orientation="portrait" verticalDpi="0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K66"/>
  <sheetViews>
    <sheetView tabSelected="1" topLeftCell="A62" zoomScaleNormal="100" workbookViewId="0">
      <selection activeCell="G66" sqref="G66:K66"/>
    </sheetView>
  </sheetViews>
  <sheetFormatPr defaultRowHeight="15"/>
  <cols>
    <col min="1" max="1" width="29.7109375" customWidth="1"/>
    <col min="3" max="5" width="9.28515625" bestFit="1" customWidth="1"/>
    <col min="6" max="6" width="13" customWidth="1"/>
    <col min="7" max="11" width="14.140625" customWidth="1"/>
  </cols>
  <sheetData>
    <row r="1" spans="1:11" ht="15" customHeight="1">
      <c r="A1" s="124" t="s">
        <v>8</v>
      </c>
      <c r="B1" s="124" t="s">
        <v>9</v>
      </c>
      <c r="C1" s="124" t="s">
        <v>10</v>
      </c>
      <c r="D1" s="124" t="s">
        <v>40</v>
      </c>
      <c r="E1" s="124" t="s">
        <v>11</v>
      </c>
      <c r="F1" s="122" t="s">
        <v>12</v>
      </c>
      <c r="G1" s="118" t="s">
        <v>170</v>
      </c>
      <c r="H1" s="120" t="s">
        <v>171</v>
      </c>
      <c r="I1" s="120" t="s">
        <v>172</v>
      </c>
      <c r="J1" s="120" t="s">
        <v>173</v>
      </c>
      <c r="K1" s="120" t="s">
        <v>174</v>
      </c>
    </row>
    <row r="2" spans="1:11" ht="48" customHeight="1" thickBot="1">
      <c r="A2" s="125"/>
      <c r="B2" s="125"/>
      <c r="C2" s="125"/>
      <c r="D2" s="125"/>
      <c r="E2" s="125"/>
      <c r="F2" s="123"/>
      <c r="G2" s="119"/>
      <c r="H2" s="121"/>
      <c r="I2" s="121"/>
      <c r="J2" s="121"/>
      <c r="K2" s="121"/>
    </row>
    <row r="3" spans="1:11" ht="32.25" thickBot="1">
      <c r="A3" s="6" t="s">
        <v>80</v>
      </c>
      <c r="B3" s="7" t="s">
        <v>81</v>
      </c>
      <c r="C3" s="7">
        <v>3</v>
      </c>
      <c r="D3" s="7">
        <v>1</v>
      </c>
      <c r="E3" s="7">
        <v>403.06</v>
      </c>
      <c r="F3" s="22">
        <f t="shared" ref="F3:F17" si="0">C3*D3*E3</f>
        <v>1209.18</v>
      </c>
      <c r="G3" s="72">
        <f>IF('1'!$E$48=0,'1'!$E$49,'1'!$E$48)</f>
        <v>14.510160000000001</v>
      </c>
      <c r="H3" s="73">
        <f>'1'!$D$50</f>
        <v>0</v>
      </c>
      <c r="I3" s="73">
        <f>'1'!$E$51</f>
        <v>1223.69</v>
      </c>
      <c r="J3" s="73">
        <f>'1'!$F$65</f>
        <v>0</v>
      </c>
      <c r="K3" s="73">
        <f>'1'!$C$67</f>
        <v>1223.69</v>
      </c>
    </row>
    <row r="4" spans="1:11" ht="32.25" thickBot="1">
      <c r="A4" s="6" t="s">
        <v>126</v>
      </c>
      <c r="B4" s="7" t="s">
        <v>49</v>
      </c>
      <c r="C4" s="7">
        <v>800</v>
      </c>
      <c r="D4" s="7">
        <v>2E-3</v>
      </c>
      <c r="E4" s="7">
        <v>200.04</v>
      </c>
      <c r="F4" s="22">
        <f t="shared" si="0"/>
        <v>320.06400000000002</v>
      </c>
      <c r="G4" s="72">
        <f>IF('2'!$E$48=0,'2'!$E$49,'2'!$E$48)</f>
        <v>3.8407680000000002</v>
      </c>
      <c r="H4" s="73">
        <f>'2'!$D$50</f>
        <v>0</v>
      </c>
      <c r="I4" s="73">
        <f>'2'!$E$51</f>
        <v>323.89999999999998</v>
      </c>
      <c r="J4" s="73">
        <f>'2'!$F$65</f>
        <v>0</v>
      </c>
      <c r="K4" s="73">
        <f>'2'!$C$67</f>
        <v>323.89999999999998</v>
      </c>
    </row>
    <row r="5" spans="1:11" ht="32.25" thickBot="1">
      <c r="A5" s="6" t="s">
        <v>128</v>
      </c>
      <c r="B5" s="7" t="s">
        <v>48</v>
      </c>
      <c r="C5" s="7">
        <v>1</v>
      </c>
      <c r="D5" s="7">
        <v>0.3</v>
      </c>
      <c r="E5" s="7">
        <v>403.06</v>
      </c>
      <c r="F5" s="22">
        <f t="shared" si="0"/>
        <v>120.91799999999999</v>
      </c>
      <c r="G5" s="72">
        <f>IF('3'!$E$48=0,'3'!$E$49,'3'!$E$48)</f>
        <v>1.4510159999999999</v>
      </c>
      <c r="H5" s="73">
        <f>'3'!$D$50</f>
        <v>0</v>
      </c>
      <c r="I5" s="73">
        <f>'3'!$E$51</f>
        <v>122.37</v>
      </c>
      <c r="J5" s="73">
        <f>'3'!$F$65</f>
        <v>0</v>
      </c>
      <c r="K5" s="73">
        <f>'3'!$C$67</f>
        <v>122.37</v>
      </c>
    </row>
    <row r="6" spans="1:11" ht="32.25" thickBot="1">
      <c r="A6" s="6" t="s">
        <v>132</v>
      </c>
      <c r="B6" s="7" t="s">
        <v>48</v>
      </c>
      <c r="C6" s="7">
        <v>1</v>
      </c>
      <c r="D6" s="7">
        <v>1.5</v>
      </c>
      <c r="E6" s="7">
        <v>403.06</v>
      </c>
      <c r="F6" s="22">
        <f t="shared" si="0"/>
        <v>604.59</v>
      </c>
      <c r="G6" s="72">
        <f>IF('4'!$E$48=0,'4'!$E$49,'4'!$E$48)</f>
        <v>31.438679999999998</v>
      </c>
      <c r="H6" s="73">
        <f>'4'!$D$50</f>
        <v>0</v>
      </c>
      <c r="I6" s="73">
        <f>'4'!$E$51</f>
        <v>2651.33</v>
      </c>
      <c r="J6" s="73">
        <f>'4'!$F$65</f>
        <v>0</v>
      </c>
      <c r="K6" s="73">
        <f>'4'!$C$67</f>
        <v>2651.33</v>
      </c>
    </row>
    <row r="7" spans="1:11" ht="32.25" thickBot="1">
      <c r="A7" s="6" t="s">
        <v>66</v>
      </c>
      <c r="B7" s="7" t="s">
        <v>48</v>
      </c>
      <c r="C7" s="7">
        <v>10</v>
      </c>
      <c r="D7" s="7">
        <v>0.5</v>
      </c>
      <c r="E7" s="7">
        <v>403.06</v>
      </c>
      <c r="F7" s="22">
        <f t="shared" si="0"/>
        <v>2015.3</v>
      </c>
      <c r="G7" s="72"/>
      <c r="H7" s="73"/>
      <c r="I7" s="73"/>
      <c r="J7" s="73"/>
      <c r="K7" s="73"/>
    </row>
    <row r="8" spans="1:11" ht="32.25" thickBot="1">
      <c r="A8" s="6" t="s">
        <v>47</v>
      </c>
      <c r="B8" s="7" t="s">
        <v>48</v>
      </c>
      <c r="C8" s="7">
        <v>2</v>
      </c>
      <c r="D8" s="7">
        <v>0.3</v>
      </c>
      <c r="E8" s="7">
        <v>403.06</v>
      </c>
      <c r="F8" s="22">
        <f t="shared" si="0"/>
        <v>241.83599999999998</v>
      </c>
      <c r="G8" s="72">
        <f>IF('5'!$E$48=0,'5'!$E$49,'5'!$E$48)</f>
        <v>2.9020319999999997</v>
      </c>
      <c r="H8" s="73">
        <f>'5'!$D$50</f>
        <v>0</v>
      </c>
      <c r="I8" s="73">
        <f>'5'!$E$51</f>
        <v>244.74</v>
      </c>
      <c r="J8" s="73">
        <f>'5'!$F$65</f>
        <v>0</v>
      </c>
      <c r="K8" s="73">
        <f>'5'!$C$67</f>
        <v>244.74</v>
      </c>
    </row>
    <row r="9" spans="1:11" ht="32.25" thickBot="1">
      <c r="A9" s="6" t="s">
        <v>47</v>
      </c>
      <c r="B9" s="7" t="s">
        <v>48</v>
      </c>
      <c r="C9" s="7">
        <v>2</v>
      </c>
      <c r="D9" s="7">
        <v>0.2</v>
      </c>
      <c r="E9" s="7">
        <v>403.06</v>
      </c>
      <c r="F9" s="22">
        <f t="shared" si="0"/>
        <v>161.22400000000002</v>
      </c>
      <c r="G9" s="72">
        <f>IF('6'!$E$48=0,'6'!$E$49,'6'!$E$48)</f>
        <v>1.9350000000000001</v>
      </c>
      <c r="H9" s="73">
        <f>'6'!$D$50</f>
        <v>0</v>
      </c>
      <c r="I9" s="73">
        <f>'6'!$E$51</f>
        <v>163.16</v>
      </c>
      <c r="J9" s="73">
        <f>'6'!$F$65</f>
        <v>0</v>
      </c>
      <c r="K9" s="73">
        <f>'6'!$C$67</f>
        <v>163.16</v>
      </c>
    </row>
    <row r="10" spans="1:11" ht="32.25" thickBot="1">
      <c r="A10" s="6" t="s">
        <v>137</v>
      </c>
      <c r="B10" s="7" t="s">
        <v>48</v>
      </c>
      <c r="C10" s="7">
        <v>4</v>
      </c>
      <c r="D10" s="7">
        <v>0.3</v>
      </c>
      <c r="E10" s="7">
        <v>403.06</v>
      </c>
      <c r="F10" s="22">
        <f t="shared" si="0"/>
        <v>483.67199999999997</v>
      </c>
      <c r="G10" s="72">
        <f>IF('7'!$E$48=0,'7'!$E$49,'7'!$E$48)</f>
        <v>5.8040000000000003</v>
      </c>
      <c r="H10" s="73">
        <f>'7'!$D$50</f>
        <v>0</v>
      </c>
      <c r="I10" s="73">
        <f>'7'!$E$51</f>
        <v>489.47</v>
      </c>
      <c r="J10" s="73">
        <f>'7'!$F$65</f>
        <v>0</v>
      </c>
      <c r="K10" s="73">
        <f>'7'!$C$67</f>
        <v>489.47</v>
      </c>
    </row>
    <row r="11" spans="1:11" ht="16.5" thickBot="1">
      <c r="A11" s="6" t="s">
        <v>65</v>
      </c>
      <c r="B11" s="7" t="s">
        <v>48</v>
      </c>
      <c r="C11" s="7">
        <v>1</v>
      </c>
      <c r="D11" s="7">
        <v>0.5</v>
      </c>
      <c r="E11" s="7">
        <v>403.06</v>
      </c>
      <c r="F11" s="22">
        <f t="shared" si="0"/>
        <v>201.53</v>
      </c>
      <c r="G11" s="72">
        <f>IF('8'!$E$48=0,'8'!$E$49,'8'!$E$48)</f>
        <v>2.4180000000000001</v>
      </c>
      <c r="H11" s="73">
        <f>'8'!$D$50</f>
        <v>0</v>
      </c>
      <c r="I11" s="73">
        <f>'8'!$E$51</f>
        <v>203.95</v>
      </c>
      <c r="J11" s="73">
        <f>'8'!$F$65</f>
        <v>0</v>
      </c>
      <c r="K11" s="73">
        <f>'8'!$C$67</f>
        <v>203.95</v>
      </c>
    </row>
    <row r="12" spans="1:11" ht="32.25" thickBot="1">
      <c r="A12" s="6" t="s">
        <v>64</v>
      </c>
      <c r="B12" s="7" t="s">
        <v>48</v>
      </c>
      <c r="C12" s="7">
        <v>1</v>
      </c>
      <c r="D12" s="7">
        <v>1</v>
      </c>
      <c r="E12" s="7">
        <v>403.06</v>
      </c>
      <c r="F12" s="22">
        <f t="shared" si="0"/>
        <v>403.06</v>
      </c>
      <c r="G12" s="72">
        <f>IF('9'!$E$48=0,'9'!$E$49,'9'!$E$48)</f>
        <v>4.8367199999999997</v>
      </c>
      <c r="H12" s="73">
        <f>'9'!$D$50</f>
        <v>0</v>
      </c>
      <c r="I12" s="73">
        <f>'9'!$E$51</f>
        <v>407.9</v>
      </c>
      <c r="J12" s="73">
        <f>'9'!$F$65</f>
        <v>0</v>
      </c>
      <c r="K12" s="73">
        <f>'9'!$C$67</f>
        <v>407.9</v>
      </c>
    </row>
    <row r="13" spans="1:11" ht="16.5" thickBot="1">
      <c r="A13" s="6" t="s">
        <v>65</v>
      </c>
      <c r="B13" s="7" t="s">
        <v>48</v>
      </c>
      <c r="C13" s="7">
        <v>1</v>
      </c>
      <c r="D13" s="7">
        <v>1</v>
      </c>
      <c r="E13" s="7">
        <v>403.06</v>
      </c>
      <c r="F13" s="22">
        <f t="shared" si="0"/>
        <v>403.06</v>
      </c>
      <c r="G13" s="72">
        <f>IF('10'!$E$48=0,'10'!$E$49,'10'!$E$48)</f>
        <v>4.8367199999999997</v>
      </c>
      <c r="H13" s="73">
        <f>'10'!$D$50</f>
        <v>0</v>
      </c>
      <c r="I13" s="73">
        <f>'10'!$E$51</f>
        <v>407.9</v>
      </c>
      <c r="J13" s="73">
        <f>'10'!$F$65</f>
        <v>0</v>
      </c>
      <c r="K13" s="73">
        <f>'10'!$C$67</f>
        <v>407.9</v>
      </c>
    </row>
    <row r="14" spans="1:11" ht="32.25" thickBot="1">
      <c r="A14" s="6" t="s">
        <v>66</v>
      </c>
      <c r="B14" s="7" t="s">
        <v>48</v>
      </c>
      <c r="C14" s="7">
        <v>1</v>
      </c>
      <c r="D14" s="7">
        <v>2</v>
      </c>
      <c r="E14" s="7">
        <v>403.06</v>
      </c>
      <c r="F14" s="22">
        <f t="shared" si="0"/>
        <v>806.12</v>
      </c>
      <c r="G14" s="72">
        <f>IF('11'!$E$48=0,'11'!$E$49,'11'!$E$48)</f>
        <v>9.6734399999999994</v>
      </c>
      <c r="H14" s="73">
        <f>'11'!$D$50</f>
        <v>0</v>
      </c>
      <c r="I14" s="73">
        <f>'11'!$E$51</f>
        <v>815.79</v>
      </c>
      <c r="J14" s="73">
        <f>'11'!$F$65</f>
        <v>0</v>
      </c>
      <c r="K14" s="73">
        <f>'11'!$C$67</f>
        <v>815.79</v>
      </c>
    </row>
    <row r="15" spans="1:11" ht="32.25" thickBot="1">
      <c r="A15" s="6" t="s">
        <v>44</v>
      </c>
      <c r="B15" s="7" t="s">
        <v>48</v>
      </c>
      <c r="C15" s="7">
        <v>1</v>
      </c>
      <c r="D15" s="7">
        <v>8</v>
      </c>
      <c r="E15" s="7">
        <v>403.06</v>
      </c>
      <c r="F15" s="22">
        <f t="shared" si="0"/>
        <v>3224.48</v>
      </c>
      <c r="G15" s="72">
        <f>IF('12'!$E$48=0,'12'!$E$49,'12'!$E$48)</f>
        <v>0</v>
      </c>
      <c r="H15" s="73">
        <f>'12'!$D$50</f>
        <v>0</v>
      </c>
      <c r="I15" s="73">
        <f>'12'!$E$51</f>
        <v>3224.48</v>
      </c>
      <c r="J15" s="73">
        <f>'12'!$F$65</f>
        <v>0</v>
      </c>
      <c r="K15" s="73">
        <f>'12'!$C$67</f>
        <v>3224.48</v>
      </c>
    </row>
    <row r="16" spans="1:11" ht="16.5" thickBot="1">
      <c r="A16" s="6" t="s">
        <v>71</v>
      </c>
      <c r="B16" s="7" t="s">
        <v>48</v>
      </c>
      <c r="C16" s="7">
        <v>1</v>
      </c>
      <c r="D16" s="7">
        <v>0.5</v>
      </c>
      <c r="E16" s="7">
        <v>403.06</v>
      </c>
      <c r="F16" s="22">
        <f t="shared" si="0"/>
        <v>201.53</v>
      </c>
      <c r="G16" s="72">
        <f>IF('13'!$E$48=0,'13'!$E$49,'13'!$E$48)</f>
        <v>2.4183599999999998</v>
      </c>
      <c r="H16" s="73">
        <f>'13'!$D$50</f>
        <v>0</v>
      </c>
      <c r="I16" s="73">
        <f>'13'!$E$51</f>
        <v>203.95</v>
      </c>
      <c r="J16" s="73">
        <f>'13'!$F$65</f>
        <v>0</v>
      </c>
      <c r="K16" s="73">
        <f>'13'!$C$67</f>
        <v>203.95</v>
      </c>
    </row>
    <row r="17" spans="1:11" ht="16.5" thickBot="1">
      <c r="A17" s="6" t="s">
        <v>75</v>
      </c>
      <c r="B17" s="7" t="s">
        <v>76</v>
      </c>
      <c r="C17" s="7">
        <v>1</v>
      </c>
      <c r="D17" s="7">
        <v>0.4</v>
      </c>
      <c r="E17" s="7">
        <v>403.06</v>
      </c>
      <c r="F17" s="22">
        <f t="shared" si="0"/>
        <v>161.22400000000002</v>
      </c>
      <c r="G17" s="72">
        <f>IF('14'!$E$48=0,'14'!$E$49,'14'!$E$48)</f>
        <v>0</v>
      </c>
      <c r="H17" s="73">
        <f>'14'!$D$50</f>
        <v>0</v>
      </c>
      <c r="I17" s="73">
        <f>'14'!$E$51</f>
        <v>0</v>
      </c>
      <c r="J17" s="73">
        <f>'14'!$F$65</f>
        <v>0</v>
      </c>
      <c r="K17" s="73">
        <f>'14'!$C$67</f>
        <v>0</v>
      </c>
    </row>
    <row r="18" spans="1:11" ht="16.5" thickBot="1">
      <c r="A18" s="6" t="s">
        <v>85</v>
      </c>
      <c r="B18" s="7" t="s">
        <v>90</v>
      </c>
      <c r="C18" s="7">
        <v>15</v>
      </c>
      <c r="D18" s="7">
        <v>0.1</v>
      </c>
      <c r="E18" s="7">
        <v>200.04</v>
      </c>
      <c r="F18" s="22">
        <f t="shared" ref="F18:F41" si="1">C18*D18*E18</f>
        <v>300.06</v>
      </c>
      <c r="G18" s="72">
        <f>IF('15'!$E$48=0,'15'!$E$49,'15'!$E$48)</f>
        <v>0</v>
      </c>
      <c r="H18" s="73">
        <f>'15'!$D$50</f>
        <v>0</v>
      </c>
      <c r="I18" s="73">
        <f>'15'!$E$51</f>
        <v>300.06</v>
      </c>
      <c r="J18" s="73">
        <f>'15'!$F$65</f>
        <v>0</v>
      </c>
      <c r="K18" s="73">
        <f>'15'!$C$67</f>
        <v>300.06</v>
      </c>
    </row>
    <row r="19" spans="1:11" ht="16.5" thickBot="1">
      <c r="A19" s="6" t="s">
        <v>86</v>
      </c>
      <c r="B19" s="7" t="s">
        <v>48</v>
      </c>
      <c r="C19" s="7">
        <v>1</v>
      </c>
      <c r="D19" s="7">
        <v>1.5</v>
      </c>
      <c r="E19" s="7">
        <v>200.04</v>
      </c>
      <c r="F19" s="22">
        <f t="shared" si="1"/>
        <v>300.06</v>
      </c>
      <c r="G19" s="72">
        <f>IF('16'!$E$48=0,'16'!$E$49,'16'!$E$48)</f>
        <v>0</v>
      </c>
      <c r="H19" s="73">
        <f>'16'!$D$50</f>
        <v>0</v>
      </c>
      <c r="I19" s="73">
        <f>'16'!$E$51</f>
        <v>300.06</v>
      </c>
      <c r="J19" s="73">
        <f>'16'!$F$65</f>
        <v>0</v>
      </c>
      <c r="K19" s="73">
        <f>'16'!$C$67</f>
        <v>300.06</v>
      </c>
    </row>
    <row r="20" spans="1:11" ht="16.5" thickBot="1">
      <c r="A20" s="6" t="s">
        <v>87</v>
      </c>
      <c r="B20" s="7" t="s">
        <v>48</v>
      </c>
      <c r="C20" s="7">
        <v>1</v>
      </c>
      <c r="D20" s="7">
        <v>1</v>
      </c>
      <c r="E20" s="7">
        <v>200.04</v>
      </c>
      <c r="F20" s="22">
        <f>C20*D20*E20</f>
        <v>200.04</v>
      </c>
      <c r="G20" s="72">
        <f>IF('17'!$E$48=0,'17'!$E$49,'17'!$E$48)</f>
        <v>0</v>
      </c>
      <c r="H20" s="73">
        <f>'17'!$D$50</f>
        <v>0</v>
      </c>
      <c r="I20" s="73">
        <f>'17'!$E$51</f>
        <v>200.04</v>
      </c>
      <c r="J20" s="73">
        <f>'17'!$F$65</f>
        <v>0</v>
      </c>
      <c r="K20" s="73">
        <f>'17'!$C$67</f>
        <v>200.04</v>
      </c>
    </row>
    <row r="21" spans="1:11" ht="32.25" thickBot="1">
      <c r="A21" s="6" t="s">
        <v>88</v>
      </c>
      <c r="B21" s="7" t="s">
        <v>48</v>
      </c>
      <c r="C21" s="7">
        <v>8</v>
      </c>
      <c r="D21" s="7">
        <v>1</v>
      </c>
      <c r="E21" s="7">
        <v>403.06</v>
      </c>
      <c r="F21" s="22">
        <f t="shared" si="1"/>
        <v>3224.48</v>
      </c>
      <c r="G21" s="72">
        <f>IF('18'!$E$48=0,'18'!$E$49,'18'!$E$48)</f>
        <v>38.693759999999997</v>
      </c>
      <c r="H21" s="73">
        <f>'18'!$D$50</f>
        <v>0</v>
      </c>
      <c r="I21" s="73">
        <f>'18'!$E$51</f>
        <v>3301.87</v>
      </c>
      <c r="J21" s="73">
        <f>'18'!$F$65</f>
        <v>195</v>
      </c>
      <c r="K21" s="73">
        <f>'18'!$C$67</f>
        <v>3496.87</v>
      </c>
    </row>
    <row r="22" spans="1:11" ht="16.5" thickBot="1">
      <c r="A22" s="6" t="s">
        <v>65</v>
      </c>
      <c r="B22" s="7" t="s">
        <v>48</v>
      </c>
      <c r="C22" s="7">
        <v>1</v>
      </c>
      <c r="D22" s="7">
        <v>0.4</v>
      </c>
      <c r="E22" s="7">
        <v>403.06</v>
      </c>
      <c r="F22" s="22">
        <f t="shared" si="1"/>
        <v>161.22400000000002</v>
      </c>
      <c r="G22" s="72">
        <f>IF('19'!$E$48=0,'19'!$E$49,'19'!$E$48)</f>
        <v>1.9350000000000001</v>
      </c>
      <c r="H22" s="73">
        <f>'19'!$D$50</f>
        <v>0</v>
      </c>
      <c r="I22" s="73">
        <f>'19'!$E$51</f>
        <v>163.16</v>
      </c>
      <c r="J22" s="73">
        <f>'19'!$F$65</f>
        <v>0</v>
      </c>
      <c r="K22" s="73">
        <f>'19'!$C$67</f>
        <v>163.16</v>
      </c>
    </row>
    <row r="23" spans="1:11" ht="32.25" thickBot="1">
      <c r="A23" s="6" t="s">
        <v>47</v>
      </c>
      <c r="B23" s="7" t="s">
        <v>48</v>
      </c>
      <c r="C23" s="7">
        <v>2</v>
      </c>
      <c r="D23" s="7">
        <v>0.4</v>
      </c>
      <c r="E23" s="7">
        <v>403.06</v>
      </c>
      <c r="F23" s="22">
        <f t="shared" si="1"/>
        <v>322.44800000000004</v>
      </c>
      <c r="G23" s="72">
        <f>IF('20'!$E$48=0,'20'!$E$49,'20'!$E$48)</f>
        <v>3.8693760000000004</v>
      </c>
      <c r="H23" s="73">
        <f>'20'!$D$50</f>
        <v>0</v>
      </c>
      <c r="I23" s="73">
        <f>'20'!$E$51</f>
        <v>326.32</v>
      </c>
      <c r="J23" s="73">
        <f>'20'!$F$65</f>
        <v>0</v>
      </c>
      <c r="K23" s="73">
        <f>'20'!$C$67</f>
        <v>326.32</v>
      </c>
    </row>
    <row r="24" spans="1:11" ht="32.25" thickBot="1">
      <c r="A24" s="6" t="s">
        <v>114</v>
      </c>
      <c r="B24" s="7" t="s">
        <v>48</v>
      </c>
      <c r="C24" s="7">
        <v>1</v>
      </c>
      <c r="D24" s="7">
        <v>1</v>
      </c>
      <c r="E24" s="7">
        <v>200.04</v>
      </c>
      <c r="F24" s="22">
        <f t="shared" si="1"/>
        <v>200.04</v>
      </c>
      <c r="G24" s="72">
        <f>IF('21'!$E$48=0,'21'!$E$49,'21'!$E$48)</f>
        <v>0</v>
      </c>
      <c r="H24" s="73">
        <f>'21'!$D$50</f>
        <v>0</v>
      </c>
      <c r="I24" s="73">
        <f>'21'!$E$51</f>
        <v>200.04</v>
      </c>
      <c r="J24" s="73">
        <f>'21'!$F$65</f>
        <v>0</v>
      </c>
      <c r="K24" s="73">
        <f>'21'!$C$67</f>
        <v>200.04</v>
      </c>
    </row>
    <row r="25" spans="1:11" ht="32.25" thickBot="1">
      <c r="A25" s="6" t="s">
        <v>169</v>
      </c>
      <c r="B25" s="7" t="s">
        <v>48</v>
      </c>
      <c r="C25" s="7">
        <v>9</v>
      </c>
      <c r="D25" s="7">
        <v>1</v>
      </c>
      <c r="E25" s="7">
        <v>403.06</v>
      </c>
      <c r="F25" s="22">
        <f>C25*D25*E25</f>
        <v>3627.54</v>
      </c>
      <c r="G25" s="72">
        <f>IF('22'!$E$48=0,'22'!$E$49,'22'!$E$48)</f>
        <v>43.530479999999997</v>
      </c>
      <c r="H25" s="73">
        <f>'22'!$D$50</f>
        <v>0</v>
      </c>
      <c r="I25" s="73">
        <f>'22'!$E$51</f>
        <v>0</v>
      </c>
      <c r="J25" s="73">
        <f>'22'!$F$65</f>
        <v>0</v>
      </c>
      <c r="K25" s="73">
        <f>'22'!$C$67</f>
        <v>0</v>
      </c>
    </row>
    <row r="26" spans="1:11" ht="16.5" thickBot="1">
      <c r="A26" s="6" t="s">
        <v>141</v>
      </c>
      <c r="B26" s="7" t="s">
        <v>48</v>
      </c>
      <c r="C26" s="7">
        <v>1</v>
      </c>
      <c r="D26" s="7">
        <v>4</v>
      </c>
      <c r="E26" s="7">
        <v>403.06</v>
      </c>
      <c r="F26" s="22">
        <f t="shared" si="1"/>
        <v>1612.24</v>
      </c>
      <c r="G26" s="72">
        <f>IF('23'!$E$48=0,'23'!$E$49,'23'!$E$48)</f>
        <v>19.346879999999999</v>
      </c>
      <c r="H26" s="73">
        <f>'23'!$D$50</f>
        <v>0</v>
      </c>
      <c r="I26" s="73">
        <f>'23'!$E$51</f>
        <v>1631.59</v>
      </c>
      <c r="J26" s="73">
        <f>'23'!$F$65</f>
        <v>0</v>
      </c>
      <c r="K26" s="73">
        <f>'23'!$C$67</f>
        <v>1631.59</v>
      </c>
    </row>
    <row r="27" spans="1:11" ht="16.5" thickBot="1">
      <c r="A27" s="6" t="s">
        <v>142</v>
      </c>
      <c r="B27" s="7" t="s">
        <v>48</v>
      </c>
      <c r="C27" s="7">
        <v>2</v>
      </c>
      <c r="D27" s="7">
        <v>0.5</v>
      </c>
      <c r="E27" s="7">
        <v>403.06</v>
      </c>
      <c r="F27" s="22">
        <f t="shared" si="1"/>
        <v>403.06</v>
      </c>
      <c r="G27" s="72">
        <f>IF('24'!$E$48=0,'24'!$E$49,'24'!$E$48)</f>
        <v>4.8367199999999997</v>
      </c>
      <c r="H27" s="73">
        <f>'24'!$D$50</f>
        <v>0</v>
      </c>
      <c r="I27" s="73">
        <f>'24'!$E$51</f>
        <v>407.9</v>
      </c>
      <c r="J27" s="73">
        <f>'24'!$F$65</f>
        <v>0</v>
      </c>
      <c r="K27" s="73">
        <f>'24'!$C$67</f>
        <v>407.9</v>
      </c>
    </row>
    <row r="28" spans="1:11" ht="16.5" thickBot="1">
      <c r="A28" s="6" t="s">
        <v>142</v>
      </c>
      <c r="B28" s="7" t="s">
        <v>48</v>
      </c>
      <c r="C28" s="7">
        <v>4</v>
      </c>
      <c r="D28" s="7">
        <v>0.5</v>
      </c>
      <c r="E28" s="7">
        <v>403.06</v>
      </c>
      <c r="F28" s="22">
        <f t="shared" si="1"/>
        <v>806.12</v>
      </c>
      <c r="G28" s="72">
        <f>IF('25'!$E$48=0,'25'!$E$49,'25'!$E$48)</f>
        <v>9.6734399999999994</v>
      </c>
      <c r="H28" s="73">
        <f>'25'!$D$50</f>
        <v>0</v>
      </c>
      <c r="I28" s="73">
        <f>'25'!$E$51</f>
        <v>815.79</v>
      </c>
      <c r="J28" s="73">
        <f>'25'!$F$65</f>
        <v>0</v>
      </c>
      <c r="K28" s="73">
        <f>'25'!$C$67</f>
        <v>815.79</v>
      </c>
    </row>
    <row r="29" spans="1:11" ht="32.25" thickBot="1">
      <c r="A29" s="6" t="s">
        <v>47</v>
      </c>
      <c r="B29" s="7" t="s">
        <v>48</v>
      </c>
      <c r="C29" s="7">
        <v>2</v>
      </c>
      <c r="D29" s="7">
        <v>0.3</v>
      </c>
      <c r="E29" s="7">
        <v>403.06</v>
      </c>
      <c r="F29" s="22">
        <f t="shared" si="1"/>
        <v>241.83599999999998</v>
      </c>
      <c r="G29" s="72">
        <f>IF('26'!$E$48=0,'26'!$E$49,'26'!$E$48)</f>
        <v>2.9020319999999997</v>
      </c>
      <c r="H29" s="73">
        <f>'26'!$D$50</f>
        <v>0</v>
      </c>
      <c r="I29" s="73">
        <f>'26'!$E$51</f>
        <v>244.74</v>
      </c>
      <c r="J29" s="73">
        <f>'26'!$F$65</f>
        <v>0</v>
      </c>
      <c r="K29" s="73">
        <f>'26'!$C$67</f>
        <v>244.74</v>
      </c>
    </row>
    <row r="30" spans="1:11" ht="16.5" thickBot="1">
      <c r="A30" s="6" t="s">
        <v>144</v>
      </c>
      <c r="B30" s="7" t="s">
        <v>48</v>
      </c>
      <c r="C30" s="7">
        <v>1</v>
      </c>
      <c r="D30" s="7">
        <v>1</v>
      </c>
      <c r="E30" s="7">
        <v>403.06</v>
      </c>
      <c r="F30" s="22">
        <f t="shared" si="1"/>
        <v>403.06</v>
      </c>
      <c r="G30" s="72">
        <f>IF('27'!$E$48=0,'27'!$E$49,'27'!$E$48)</f>
        <v>4.8367199999999997</v>
      </c>
      <c r="H30" s="73">
        <f>'27'!$D$50</f>
        <v>0</v>
      </c>
      <c r="I30" s="73">
        <f>'27'!$E$51</f>
        <v>407.9</v>
      </c>
      <c r="J30" s="73">
        <f>'27'!$F$65</f>
        <v>0</v>
      </c>
      <c r="K30" s="73">
        <f>'27'!$C$67</f>
        <v>407.9</v>
      </c>
    </row>
    <row r="31" spans="1:11" ht="16.5" thickBot="1">
      <c r="A31" s="6" t="s">
        <v>65</v>
      </c>
      <c r="B31" s="7" t="s">
        <v>48</v>
      </c>
      <c r="C31" s="7">
        <v>1</v>
      </c>
      <c r="D31" s="7">
        <v>0.5</v>
      </c>
      <c r="E31" s="7">
        <v>403.06</v>
      </c>
      <c r="F31" s="22">
        <f t="shared" si="1"/>
        <v>201.53</v>
      </c>
      <c r="G31" s="72">
        <f>IF('28'!$E$48=0,'28'!$E$49,'28'!$E$48)</f>
        <v>2.4183599999999998</v>
      </c>
      <c r="H31" s="73">
        <f>'28'!$D$50</f>
        <v>0</v>
      </c>
      <c r="I31" s="73">
        <f>'28'!$E$51</f>
        <v>203.95</v>
      </c>
      <c r="J31" s="73">
        <f>'28'!$F$65</f>
        <v>0</v>
      </c>
      <c r="K31" s="73">
        <f>'28'!$C$67</f>
        <v>203.95</v>
      </c>
    </row>
    <row r="32" spans="1:11" ht="32.25" thickBot="1">
      <c r="A32" s="6" t="s">
        <v>47</v>
      </c>
      <c r="B32" s="7" t="s">
        <v>48</v>
      </c>
      <c r="C32" s="7">
        <v>2</v>
      </c>
      <c r="D32" s="7">
        <v>0.5</v>
      </c>
      <c r="E32" s="7">
        <v>403.06</v>
      </c>
      <c r="F32" s="22">
        <f t="shared" si="1"/>
        <v>403.06</v>
      </c>
      <c r="G32" s="72">
        <f>IF('29'!$E$48=0,'29'!$E$49,'29'!$E$48)</f>
        <v>4.8367199999999997</v>
      </c>
      <c r="H32" s="73">
        <f>'29'!$D$50</f>
        <v>0</v>
      </c>
      <c r="I32" s="73">
        <f>'29'!$E$51</f>
        <v>407.9</v>
      </c>
      <c r="J32" s="73">
        <f>'29'!$F$65</f>
        <v>0</v>
      </c>
      <c r="K32" s="73">
        <f>'29'!$C$67</f>
        <v>407.9</v>
      </c>
    </row>
    <row r="33" spans="1:11" ht="32.25" thickBot="1">
      <c r="A33" s="6" t="s">
        <v>161</v>
      </c>
      <c r="B33" s="7" t="s">
        <v>48</v>
      </c>
      <c r="C33" s="7">
        <v>2</v>
      </c>
      <c r="D33" s="7">
        <v>1</v>
      </c>
      <c r="E33" s="7">
        <v>403.06</v>
      </c>
      <c r="F33" s="22">
        <f t="shared" si="1"/>
        <v>806.12</v>
      </c>
      <c r="G33" s="72">
        <f>IF('30'!$E$48=0,'30'!$E$49,'30'!$E$48)</f>
        <v>9.6734399999999994</v>
      </c>
      <c r="H33" s="73">
        <f>'30'!$D$50</f>
        <v>0</v>
      </c>
      <c r="I33" s="73">
        <f>'30'!$E$51</f>
        <v>815.79</v>
      </c>
      <c r="J33" s="73">
        <f>'30'!$F$65</f>
        <v>0</v>
      </c>
      <c r="K33" s="73">
        <f>'30'!$C$67</f>
        <v>815.79</v>
      </c>
    </row>
    <row r="34" spans="1:11" ht="30" customHeight="1" thickBot="1">
      <c r="A34" s="6" t="s">
        <v>175</v>
      </c>
      <c r="B34" s="7" t="s">
        <v>48</v>
      </c>
      <c r="C34" s="7">
        <v>6</v>
      </c>
      <c r="D34" s="7">
        <v>0.3</v>
      </c>
      <c r="E34" s="7">
        <v>403.06</v>
      </c>
      <c r="F34" s="22">
        <f t="shared" si="1"/>
        <v>725.50799999999992</v>
      </c>
      <c r="G34" s="72">
        <f>IF('31'!$E$48=0,'31'!$E$49,'31'!$E$48)</f>
        <v>8.7060959999999987</v>
      </c>
      <c r="H34" s="73">
        <f>'31'!$D$50</f>
        <v>0</v>
      </c>
      <c r="I34" s="73">
        <f>'31'!$E$51</f>
        <v>734.22</v>
      </c>
      <c r="J34" s="73">
        <f>'31'!$F$65</f>
        <v>0</v>
      </c>
      <c r="K34" s="73">
        <f>'31'!$C$67</f>
        <v>734.22</v>
      </c>
    </row>
    <row r="35" spans="1:11" ht="30" customHeight="1" thickBot="1">
      <c r="A35" s="6" t="s">
        <v>176</v>
      </c>
      <c r="B35" s="7" t="s">
        <v>48</v>
      </c>
      <c r="C35" s="7">
        <v>2</v>
      </c>
      <c r="D35" s="7">
        <v>2</v>
      </c>
      <c r="E35" s="7">
        <v>403.06</v>
      </c>
      <c r="F35" s="22">
        <f t="shared" si="1"/>
        <v>1612.24</v>
      </c>
      <c r="G35" s="72">
        <f>IF('32'!$E$48=0,'32'!$E$49,'32'!$E$48)</f>
        <v>19.346879999999999</v>
      </c>
      <c r="H35" s="73">
        <f>'32'!$D$50</f>
        <v>0</v>
      </c>
      <c r="I35" s="73">
        <f>'32'!$E$51</f>
        <v>1631.59</v>
      </c>
      <c r="J35" s="73">
        <f>'32'!$F$65</f>
        <v>0</v>
      </c>
      <c r="K35" s="73">
        <f>'32'!$C$67</f>
        <v>1631.59</v>
      </c>
    </row>
    <row r="36" spans="1:11" ht="30" customHeight="1" thickBot="1">
      <c r="A36" s="6" t="s">
        <v>177</v>
      </c>
      <c r="B36" s="7" t="s">
        <v>48</v>
      </c>
      <c r="C36" s="7">
        <v>2</v>
      </c>
      <c r="D36" s="7">
        <v>4</v>
      </c>
      <c r="E36" s="7">
        <v>403.06</v>
      </c>
      <c r="F36" s="22">
        <f t="shared" si="1"/>
        <v>3224.48</v>
      </c>
      <c r="G36" s="72">
        <f>IF('33'!$E$48=0,'33'!$E$49,'33'!$E$48)</f>
        <v>38.693759999999997</v>
      </c>
      <c r="H36" s="73">
        <f>'33'!$D$50</f>
        <v>657.43475200000012</v>
      </c>
      <c r="I36" s="73">
        <f>'33'!$E$51</f>
        <v>3920.61</v>
      </c>
      <c r="J36" s="73">
        <f>'33'!$F$65</f>
        <v>24</v>
      </c>
      <c r="K36" s="73">
        <f>'33'!$C$67</f>
        <v>3944.61</v>
      </c>
    </row>
    <row r="37" spans="1:11" ht="30" customHeight="1" thickBot="1">
      <c r="A37" s="6" t="s">
        <v>178</v>
      </c>
      <c r="B37" s="7" t="s">
        <v>48</v>
      </c>
      <c r="C37" s="7">
        <v>2</v>
      </c>
      <c r="D37" s="7">
        <v>0.5</v>
      </c>
      <c r="E37" s="7">
        <v>403.06</v>
      </c>
      <c r="F37" s="22">
        <f t="shared" si="1"/>
        <v>403.06</v>
      </c>
      <c r="G37" s="72">
        <f>IF('34'!$E$48=0,'34'!$E$49,'34'!$E$48)</f>
        <v>4.8367199999999997</v>
      </c>
      <c r="H37" s="73">
        <f>'34'!$D$50</f>
        <v>85.779344000000009</v>
      </c>
      <c r="I37" s="73">
        <f>'34'!$E$51</f>
        <v>493.68</v>
      </c>
      <c r="J37" s="73">
        <f>'34'!$F$65</f>
        <v>21</v>
      </c>
      <c r="K37" s="73">
        <f>'34'!$C$67</f>
        <v>514.68000000000006</v>
      </c>
    </row>
    <row r="38" spans="1:11" ht="30" customHeight="1" thickBot="1">
      <c r="A38" s="6" t="s">
        <v>47</v>
      </c>
      <c r="B38" s="7" t="s">
        <v>48</v>
      </c>
      <c r="C38" s="7">
        <v>2</v>
      </c>
      <c r="D38" s="7">
        <v>0.5</v>
      </c>
      <c r="E38" s="7">
        <v>403.06</v>
      </c>
      <c r="F38" s="22">
        <f t="shared" si="1"/>
        <v>403.06</v>
      </c>
      <c r="G38" s="72">
        <f>IF('35'!$E$48=0,'35'!$E$49,'35'!$E$48)</f>
        <v>4.8367199999999997</v>
      </c>
      <c r="H38" s="73">
        <f>'35'!$D$50</f>
        <v>85.779344000000009</v>
      </c>
      <c r="I38" s="73">
        <f>'35'!$E$51</f>
        <v>493.68</v>
      </c>
      <c r="J38" s="73">
        <f>'35'!$F$65</f>
        <v>21</v>
      </c>
      <c r="K38" s="73">
        <f>'35'!$C$67</f>
        <v>514.68000000000006</v>
      </c>
    </row>
    <row r="39" spans="1:11" ht="30" customHeight="1" thickBot="1">
      <c r="A39" s="6" t="s">
        <v>47</v>
      </c>
      <c r="B39" s="7" t="s">
        <v>48</v>
      </c>
      <c r="C39" s="7">
        <v>2</v>
      </c>
      <c r="D39" s="7">
        <v>0.5</v>
      </c>
      <c r="E39" s="7">
        <v>403.06</v>
      </c>
      <c r="F39" s="22">
        <f t="shared" si="1"/>
        <v>403.06</v>
      </c>
      <c r="G39" s="72">
        <f>IF('36'!$E$48=0,'36'!$E$49,'36'!$E$48)</f>
        <v>4.8367199999999997</v>
      </c>
      <c r="H39" s="73">
        <f>'36'!$D$50</f>
        <v>85.779344000000009</v>
      </c>
      <c r="I39" s="73">
        <f>'36'!$E$51</f>
        <v>493.68</v>
      </c>
      <c r="J39" s="73">
        <f>'36'!$F$65</f>
        <v>21</v>
      </c>
      <c r="K39" s="73">
        <f>'36'!$C$67</f>
        <v>514.68000000000006</v>
      </c>
    </row>
    <row r="40" spans="1:11" ht="30" customHeight="1" thickBot="1">
      <c r="A40" s="6" t="s">
        <v>179</v>
      </c>
      <c r="B40" s="7" t="s">
        <v>48</v>
      </c>
      <c r="C40" s="7">
        <v>2</v>
      </c>
      <c r="D40" s="7">
        <v>2</v>
      </c>
      <c r="E40" s="7">
        <v>403.06</v>
      </c>
      <c r="F40" s="22">
        <f t="shared" si="1"/>
        <v>1612.24</v>
      </c>
      <c r="G40" s="72">
        <f>IF('37'!$E$48=0,'37'!$E$49,'37'!$E$48)</f>
        <v>19.346879999999999</v>
      </c>
      <c r="H40" s="73">
        <f>'37'!$D$50</f>
        <v>0</v>
      </c>
      <c r="I40" s="73">
        <f>'37'!$E$51</f>
        <v>1631.59</v>
      </c>
      <c r="J40" s="73">
        <f>'37'!$F$65</f>
        <v>0</v>
      </c>
      <c r="K40" s="73">
        <f>'37'!$C$67</f>
        <v>1631.59</v>
      </c>
    </row>
    <row r="41" spans="1:11" ht="30" customHeight="1" thickBot="1">
      <c r="A41" s="6" t="s">
        <v>178</v>
      </c>
      <c r="B41" s="7" t="s">
        <v>48</v>
      </c>
      <c r="C41" s="7">
        <v>2</v>
      </c>
      <c r="D41" s="7">
        <v>0.5</v>
      </c>
      <c r="E41" s="7">
        <v>403.06</v>
      </c>
      <c r="F41" s="22">
        <f t="shared" si="1"/>
        <v>403.06</v>
      </c>
      <c r="G41" s="72">
        <f>IF('38'!$E$48=0,'38'!$E$49,'38'!$E$48)</f>
        <v>4.8367199999999997</v>
      </c>
      <c r="H41" s="73">
        <f>'38'!$D$50</f>
        <v>88.979344000000012</v>
      </c>
      <c r="I41" s="73">
        <f>'38'!$E$51</f>
        <v>496.88</v>
      </c>
      <c r="J41" s="73">
        <f>'38'!$F$65</f>
        <v>37</v>
      </c>
      <c r="K41" s="73">
        <f>'38'!$C$67</f>
        <v>533.88</v>
      </c>
    </row>
    <row r="42" spans="1:11" ht="30" customHeight="1" thickBot="1">
      <c r="A42" s="6" t="s">
        <v>191</v>
      </c>
      <c r="B42" s="7"/>
      <c r="C42" s="7"/>
      <c r="D42" s="7"/>
      <c r="E42" s="7"/>
      <c r="F42" s="22">
        <v>465.06900000000002</v>
      </c>
      <c r="G42" s="72">
        <f>IF('40'!$E$48=0,'40'!$E$49,'40'!$E$48)</f>
        <v>0</v>
      </c>
      <c r="H42" s="73">
        <f>'40'!$D$50</f>
        <v>0</v>
      </c>
      <c r="I42" s="73">
        <f>'40'!$E$51</f>
        <v>465.07</v>
      </c>
      <c r="J42" s="73">
        <f>'40'!$F$65</f>
        <v>0</v>
      </c>
      <c r="K42" s="73">
        <f>'40'!$C$67</f>
        <v>465.07</v>
      </c>
    </row>
    <row r="43" spans="1:11" ht="48" thickBot="1">
      <c r="A43" s="6" t="s">
        <v>194</v>
      </c>
      <c r="B43" s="7"/>
      <c r="C43" s="7"/>
      <c r="D43" s="7"/>
      <c r="E43" s="7"/>
      <c r="F43" s="22">
        <v>78.44</v>
      </c>
      <c r="G43" s="72">
        <f>IF('41'!$E$48=0,'41'!$E$49,'41'!$E$48)</f>
        <v>0</v>
      </c>
      <c r="H43" s="73">
        <f>'41'!$D$50</f>
        <v>0</v>
      </c>
      <c r="I43" s="73">
        <f>'41'!$E$51</f>
        <v>78.44</v>
      </c>
      <c r="J43" s="73">
        <f>'41'!$F$65</f>
        <v>0</v>
      </c>
      <c r="K43" s="73">
        <f>'41'!$C$67</f>
        <v>78.44</v>
      </c>
    </row>
    <row r="44" spans="1:11" ht="30" customHeight="1" thickBot="1">
      <c r="A44" s="6" t="s">
        <v>47</v>
      </c>
      <c r="B44" s="7" t="s">
        <v>48</v>
      </c>
      <c r="C44" s="7">
        <v>1</v>
      </c>
      <c r="D44" s="7">
        <v>0.2</v>
      </c>
      <c r="E44" s="7">
        <v>403.06</v>
      </c>
      <c r="F44" s="22">
        <f t="shared" ref="F44:F45" si="2">C44*D44*E44</f>
        <v>80.612000000000009</v>
      </c>
      <c r="G44" s="72">
        <f>IF('39'!$E$48=0,'39'!$E$49,'39'!$E$48)</f>
        <v>0.97</v>
      </c>
      <c r="H44" s="73">
        <f>'39'!$D$50</f>
        <v>19.116399999999999</v>
      </c>
      <c r="I44" s="73">
        <f>'39'!$E$51</f>
        <v>100.6964</v>
      </c>
      <c r="J44" s="73">
        <f>'39'!$F$65</f>
        <v>14</v>
      </c>
      <c r="K44" s="73">
        <f>'39'!$C$67</f>
        <v>114.6964</v>
      </c>
    </row>
    <row r="45" spans="1:11" ht="30" customHeight="1" thickBot="1">
      <c r="A45" s="6" t="s">
        <v>47</v>
      </c>
      <c r="B45" s="7" t="s">
        <v>48</v>
      </c>
      <c r="C45" s="7">
        <v>2</v>
      </c>
      <c r="D45" s="7">
        <v>0.2</v>
      </c>
      <c r="E45" s="7">
        <v>403.06</v>
      </c>
      <c r="F45" s="22">
        <f t="shared" si="2"/>
        <v>161.22400000000002</v>
      </c>
      <c r="G45" s="72">
        <f>IF('42'!$E$48=0,'42'!$E$49,'42'!$E$48)</f>
        <v>1.9350000000000001</v>
      </c>
      <c r="H45" s="73">
        <f>'42'!$D$50</f>
        <v>36.831800000000001</v>
      </c>
      <c r="I45" s="73">
        <f>'42'!$E$51</f>
        <v>199.98680000000002</v>
      </c>
      <c r="J45" s="73">
        <f>'42'!$F$65</f>
        <v>21</v>
      </c>
      <c r="K45" s="73">
        <f>'42'!$C$67</f>
        <v>220.98680000000002</v>
      </c>
    </row>
    <row r="46" spans="1:11" ht="30" customHeight="1" thickBot="1">
      <c r="A46" s="6" t="s">
        <v>199</v>
      </c>
      <c r="B46" s="7" t="s">
        <v>48</v>
      </c>
      <c r="C46" s="7">
        <v>1</v>
      </c>
      <c r="D46" s="7">
        <v>0.8</v>
      </c>
      <c r="E46" s="7">
        <v>403.06</v>
      </c>
      <c r="F46" s="22">
        <f>ROUND(C46*D46*E46,4)</f>
        <v>322.44799999999998</v>
      </c>
      <c r="G46" s="72">
        <f>IF('43'!$E$48=0,'43'!$E$49,'43'!$E$48)</f>
        <v>6.7713999999999999</v>
      </c>
      <c r="H46" s="73">
        <f>'43'!$D$50</f>
        <v>176.97</v>
      </c>
      <c r="I46" s="73">
        <f>'43'!$E$51</f>
        <v>748.02539999999999</v>
      </c>
      <c r="J46" s="73">
        <f>'43'!$F$65</f>
        <v>313.78300000000002</v>
      </c>
      <c r="K46" s="73">
        <f>'43'!$C$67</f>
        <v>1061.8083999999999</v>
      </c>
    </row>
    <row r="47" spans="1:11" ht="30" customHeight="1" thickBot="1">
      <c r="A47" s="6" t="s">
        <v>198</v>
      </c>
      <c r="B47" s="7" t="s">
        <v>48</v>
      </c>
      <c r="C47" s="7">
        <v>2</v>
      </c>
      <c r="D47" s="7">
        <v>0.3</v>
      </c>
      <c r="E47" s="7">
        <v>403.06</v>
      </c>
      <c r="F47" s="22">
        <f t="shared" ref="F47" si="3">C47*D47*E47</f>
        <v>241.83599999999998</v>
      </c>
      <c r="G47" s="72"/>
      <c r="H47" s="73"/>
      <c r="I47" s="73"/>
      <c r="J47" s="73"/>
      <c r="K47" s="73"/>
    </row>
    <row r="48" spans="1:11" ht="30" customHeight="1" thickBot="1">
      <c r="A48" s="6" t="s">
        <v>202</v>
      </c>
      <c r="B48" s="7" t="s">
        <v>48</v>
      </c>
      <c r="C48" s="7">
        <v>2</v>
      </c>
      <c r="D48" s="7">
        <v>0.1</v>
      </c>
      <c r="E48" s="7">
        <v>403.06</v>
      </c>
      <c r="F48" s="22">
        <f>ROUND(C48*D48*E48,4)</f>
        <v>80.611999999999995</v>
      </c>
      <c r="G48" s="72">
        <f>IF('44'!$E$48=0,'44'!$E$49,'44'!$E$48)</f>
        <v>0.96730000000000005</v>
      </c>
      <c r="H48" s="73">
        <f>'44'!$D$50</f>
        <v>0</v>
      </c>
      <c r="I48" s="73">
        <f>'44'!$E$51</f>
        <v>81.579299999999989</v>
      </c>
      <c r="J48" s="73">
        <f>'44'!$F$65</f>
        <v>0</v>
      </c>
      <c r="K48" s="73">
        <f>'44'!$C$67</f>
        <v>81.579299999999989</v>
      </c>
    </row>
    <row r="49" spans="1:11" ht="30" customHeight="1" thickBot="1">
      <c r="A49" s="6" t="s">
        <v>203</v>
      </c>
      <c r="B49" s="7" t="s">
        <v>48</v>
      </c>
      <c r="C49" s="7">
        <v>2</v>
      </c>
      <c r="D49" s="7">
        <v>0.04</v>
      </c>
      <c r="E49" s="7">
        <v>403.06</v>
      </c>
      <c r="F49" s="22">
        <f>ROUND(C49*D49*E49,4)</f>
        <v>32.244799999999998</v>
      </c>
      <c r="G49" s="72">
        <f>IF('45'!$E$48=0,'45'!$E$49,'45'!$E$48)</f>
        <v>0.38690000000000002</v>
      </c>
      <c r="H49" s="73">
        <f>'45'!$D$50</f>
        <v>0</v>
      </c>
      <c r="I49" s="73">
        <f>'45'!$E$51</f>
        <v>32.631699999999995</v>
      </c>
      <c r="J49" s="73">
        <f>'45'!$F$65</f>
        <v>0</v>
      </c>
      <c r="K49" s="73">
        <f>'45'!$C$67</f>
        <v>32.631699999999995</v>
      </c>
    </row>
    <row r="50" spans="1:11" ht="30" customHeight="1" thickBot="1">
      <c r="A50" s="6" t="s">
        <v>96</v>
      </c>
      <c r="B50" s="7" t="s">
        <v>90</v>
      </c>
      <c r="C50" s="7">
        <v>30</v>
      </c>
      <c r="D50" s="7">
        <v>0.2</v>
      </c>
      <c r="E50" s="7">
        <v>403.06</v>
      </c>
      <c r="F50" s="22">
        <f>ROUND(C50*D50*E50,4)</f>
        <v>2418.36</v>
      </c>
      <c r="G50" s="72">
        <f>IF('46'!$E$48=0,'46'!$E$49,'46'!$E$48)</f>
        <v>29.020299999999999</v>
      </c>
      <c r="H50" s="73">
        <f>'46'!$D$50</f>
        <v>0</v>
      </c>
      <c r="I50" s="73">
        <f>'46'!$E$51</f>
        <v>2447.3803000000003</v>
      </c>
      <c r="J50" s="73">
        <f>'46'!$F$65</f>
        <v>0</v>
      </c>
      <c r="K50" s="73">
        <f>'46'!$C$67</f>
        <v>2447.3803000000003</v>
      </c>
    </row>
    <row r="51" spans="1:11" ht="30" customHeight="1" thickBot="1">
      <c r="A51" s="6" t="s">
        <v>142</v>
      </c>
      <c r="B51" s="7" t="s">
        <v>48</v>
      </c>
      <c r="C51" s="7">
        <v>1</v>
      </c>
      <c r="D51" s="7">
        <v>0.1</v>
      </c>
      <c r="E51" s="7">
        <v>403.06</v>
      </c>
      <c r="F51" s="22">
        <f>ROUND(C51*D51*E51,4)</f>
        <v>40.305999999999997</v>
      </c>
      <c r="G51" s="72">
        <f>IF('47'!$E$48=0,'47'!$E$49,'47'!$E$48)</f>
        <v>0.48370000000000002</v>
      </c>
      <c r="H51" s="73">
        <f>'47'!$D$50</f>
        <v>0</v>
      </c>
      <c r="I51" s="73">
        <f>'47'!$E$51</f>
        <v>40.789699999999996</v>
      </c>
      <c r="J51" s="73">
        <f>'47'!$F$65</f>
        <v>0</v>
      </c>
      <c r="K51" s="73">
        <f>'47'!$C$67</f>
        <v>40.789699999999996</v>
      </c>
    </row>
    <row r="52" spans="1:11" ht="30" customHeight="1" thickBot="1">
      <c r="A52" s="6" t="s">
        <v>204</v>
      </c>
      <c r="B52" s="7" t="s">
        <v>48</v>
      </c>
      <c r="C52" s="7">
        <v>4</v>
      </c>
      <c r="D52" s="7">
        <v>0.4</v>
      </c>
      <c r="E52" s="7">
        <v>403.06</v>
      </c>
      <c r="F52" s="22">
        <f>ROUND(C52*D52*E52,2)</f>
        <v>644.9</v>
      </c>
      <c r="G52" s="72">
        <f>IF('48'!$E$48=0,'48'!$E$49,'48'!$E$48)</f>
        <v>7.7388000000000003</v>
      </c>
      <c r="H52" s="73">
        <f>'48'!$D$50</f>
        <v>0</v>
      </c>
      <c r="I52" s="73">
        <f>'48'!$E$51</f>
        <v>652.63879999999995</v>
      </c>
      <c r="J52" s="73">
        <f>'48'!$F$65</f>
        <v>0</v>
      </c>
      <c r="K52" s="73">
        <f>'48'!$C$67</f>
        <v>652.63879999999995</v>
      </c>
    </row>
    <row r="53" spans="1:11" ht="30" customHeight="1" thickBot="1">
      <c r="A53" s="6" t="s">
        <v>96</v>
      </c>
      <c r="B53" s="7" t="s">
        <v>90</v>
      </c>
      <c r="C53" s="7">
        <v>60</v>
      </c>
      <c r="D53" s="7">
        <v>0.2</v>
      </c>
      <c r="E53" s="7">
        <v>403.06</v>
      </c>
      <c r="F53" s="22">
        <f>ROUND(C53*D53*E53,2)</f>
        <v>4836.72</v>
      </c>
      <c r="G53" s="72">
        <f>IF('49'!$E$48=0,'49'!$E$49,'49'!$E$48)</f>
        <v>59.975299999999997</v>
      </c>
      <c r="H53" s="73">
        <f>'49'!$D$50</f>
        <v>1051.58</v>
      </c>
      <c r="I53" s="73">
        <f>'49'!$E$51</f>
        <v>6109.4952999999996</v>
      </c>
      <c r="J53" s="73">
        <f>'49'!$F$65</f>
        <v>200</v>
      </c>
      <c r="K53" s="73">
        <f>'49'!$C$67</f>
        <v>6309.4952999999996</v>
      </c>
    </row>
    <row r="54" spans="1:11" ht="30" customHeight="1" thickBot="1">
      <c r="A54" s="6" t="s">
        <v>205</v>
      </c>
      <c r="B54" s="7" t="s">
        <v>48</v>
      </c>
      <c r="C54" s="7">
        <v>1</v>
      </c>
      <c r="D54" s="7">
        <v>0.4</v>
      </c>
      <c r="E54" s="7">
        <v>403.06</v>
      </c>
      <c r="F54" s="22">
        <f t="shared" ref="F54" si="4">ROUND(C54*D54*E54,2)</f>
        <v>161.22</v>
      </c>
      <c r="G54" s="72"/>
      <c r="H54" s="73"/>
      <c r="I54" s="73"/>
      <c r="J54" s="73"/>
      <c r="K54" s="73"/>
    </row>
    <row r="55" spans="1:11" ht="30" customHeight="1" thickBot="1">
      <c r="A55" s="6" t="s">
        <v>65</v>
      </c>
      <c r="B55" s="7" t="s">
        <v>48</v>
      </c>
      <c r="C55" s="7">
        <v>1</v>
      </c>
      <c r="D55" s="7">
        <v>1</v>
      </c>
      <c r="E55" s="7">
        <v>403.06</v>
      </c>
      <c r="F55" s="22">
        <f t="shared" ref="F55:F62" si="5">C55*D55*E55</f>
        <v>403.06</v>
      </c>
      <c r="G55" s="72">
        <f>IF('50'!$E$48=0,'50'!$E$49,'50'!$E$48)</f>
        <v>4.8367199999999997</v>
      </c>
      <c r="H55" s="73">
        <f>'50'!$D$50</f>
        <v>0</v>
      </c>
      <c r="I55" s="73">
        <f>'50'!$E$51</f>
        <v>407.9</v>
      </c>
      <c r="J55" s="73">
        <f>'50'!$F$65</f>
        <v>0</v>
      </c>
      <c r="K55" s="73">
        <f>'50'!$C$67</f>
        <v>407.9</v>
      </c>
    </row>
    <row r="56" spans="1:11" ht="48" thickBot="1">
      <c r="A56" s="6" t="s">
        <v>194</v>
      </c>
      <c r="B56" s="7" t="s">
        <v>48</v>
      </c>
      <c r="C56" s="7">
        <v>1</v>
      </c>
      <c r="D56" s="7">
        <v>1</v>
      </c>
      <c r="E56" s="7">
        <v>403.06</v>
      </c>
      <c r="F56" s="22">
        <f t="shared" si="5"/>
        <v>403.06</v>
      </c>
      <c r="G56" s="72">
        <f>IF('51'!$E$48=0,'51'!$E$49,'51'!$E$48)</f>
        <v>4.8367199999999997</v>
      </c>
      <c r="H56" s="73">
        <f>'51'!$D$50</f>
        <v>0</v>
      </c>
      <c r="I56" s="73">
        <f>'51'!$E$51</f>
        <v>407.9</v>
      </c>
      <c r="J56" s="73">
        <f>'51'!$F$65</f>
        <v>0</v>
      </c>
      <c r="K56" s="73">
        <f>'51'!$C$67</f>
        <v>407.9</v>
      </c>
    </row>
    <row r="57" spans="1:11" ht="48" thickBot="1">
      <c r="A57" s="6" t="s">
        <v>219</v>
      </c>
      <c r="B57" s="7" t="s">
        <v>48</v>
      </c>
      <c r="C57" s="7">
        <v>1</v>
      </c>
      <c r="D57" s="7">
        <v>1</v>
      </c>
      <c r="E57" s="7">
        <v>200.04</v>
      </c>
      <c r="F57" s="22">
        <f t="shared" si="5"/>
        <v>200.04</v>
      </c>
      <c r="G57" s="72">
        <f>IF('52'!$E$48=0,'52'!$E$49,'52'!$E$48)</f>
        <v>2.4004799999999999</v>
      </c>
      <c r="H57" s="73">
        <f>'52'!$D$50</f>
        <v>0</v>
      </c>
      <c r="I57" s="73">
        <f>'52'!$E$51</f>
        <v>202.44</v>
      </c>
      <c r="J57" s="73">
        <f>'52'!$F$65</f>
        <v>0</v>
      </c>
      <c r="K57" s="73">
        <f>'52'!$C$67</f>
        <v>202.44</v>
      </c>
    </row>
    <row r="58" spans="1:11" ht="48" thickBot="1">
      <c r="A58" s="6" t="s">
        <v>219</v>
      </c>
      <c r="B58" s="7" t="s">
        <v>48</v>
      </c>
      <c r="C58" s="7">
        <v>1</v>
      </c>
      <c r="D58" s="7">
        <v>1</v>
      </c>
      <c r="E58" s="7">
        <v>200.04</v>
      </c>
      <c r="F58" s="22">
        <f t="shared" si="5"/>
        <v>200.04</v>
      </c>
      <c r="G58" s="72">
        <f>IF('53'!$E$48=0,'53'!$E$49,'53'!$E$48)</f>
        <v>2.4004799999999999</v>
      </c>
      <c r="H58" s="73">
        <f>'53'!$D$50</f>
        <v>0</v>
      </c>
      <c r="I58" s="73">
        <f>'53'!$E$51</f>
        <v>202.44</v>
      </c>
      <c r="J58" s="73">
        <f>'53'!$F$65</f>
        <v>0</v>
      </c>
      <c r="K58" s="73">
        <f>'53'!$C$67</f>
        <v>202.44</v>
      </c>
    </row>
    <row r="59" spans="1:11" ht="48" thickBot="1">
      <c r="A59" s="6" t="s">
        <v>219</v>
      </c>
      <c r="B59" s="7" t="s">
        <v>48</v>
      </c>
      <c r="C59" s="7">
        <v>1</v>
      </c>
      <c r="D59" s="7">
        <v>1</v>
      </c>
      <c r="E59" s="7">
        <v>200.04</v>
      </c>
      <c r="F59" s="22">
        <f t="shared" si="5"/>
        <v>200.04</v>
      </c>
      <c r="G59" s="72">
        <f>IF('54'!$E$48=0,'54'!$E$49,'54'!$E$48)</f>
        <v>0</v>
      </c>
      <c r="H59" s="73">
        <f>'54'!$D$50</f>
        <v>0</v>
      </c>
      <c r="I59" s="73">
        <f>'54'!$E$51</f>
        <v>200.04</v>
      </c>
      <c r="J59" s="73">
        <f>'54'!$F$65</f>
        <v>0</v>
      </c>
      <c r="K59" s="73">
        <f>'54'!$C$67</f>
        <v>200.04</v>
      </c>
    </row>
    <row r="60" spans="1:11" ht="30" customHeight="1" thickBot="1">
      <c r="A60" s="6" t="s">
        <v>223</v>
      </c>
      <c r="B60" s="7" t="s">
        <v>60</v>
      </c>
      <c r="C60" s="7">
        <v>1</v>
      </c>
      <c r="D60" s="7">
        <v>1</v>
      </c>
      <c r="E60" s="7">
        <v>403.06</v>
      </c>
      <c r="F60" s="22">
        <f t="shared" si="5"/>
        <v>403.06</v>
      </c>
      <c r="G60" s="72">
        <f>IF('55'!$E$48=0,'55'!$E$49,'55'!$E$48)</f>
        <v>0</v>
      </c>
      <c r="H60" s="73">
        <f>'55'!$D$50</f>
        <v>0</v>
      </c>
      <c r="I60" s="73">
        <f>'55'!$E$51</f>
        <v>403.06</v>
      </c>
      <c r="J60" s="73">
        <f>'55'!$F$65</f>
        <v>0</v>
      </c>
      <c r="K60" s="73">
        <f>'55'!$C$67</f>
        <v>403.06</v>
      </c>
    </row>
    <row r="61" spans="1:11" ht="30" customHeight="1" thickBot="1">
      <c r="A61" s="6" t="s">
        <v>223</v>
      </c>
      <c r="B61" s="7" t="s">
        <v>60</v>
      </c>
      <c r="C61" s="7">
        <v>1</v>
      </c>
      <c r="D61" s="7">
        <v>1</v>
      </c>
      <c r="E61" s="7">
        <v>403.06</v>
      </c>
      <c r="F61" s="22">
        <f t="shared" si="5"/>
        <v>403.06</v>
      </c>
      <c r="G61" s="72">
        <f>IF('56'!$E$48=0,'56'!$E$49,'56'!$E$48)</f>
        <v>0</v>
      </c>
      <c r="H61" s="73">
        <f>'56'!$D$50</f>
        <v>0</v>
      </c>
      <c r="I61" s="73">
        <f>'56'!$E$51</f>
        <v>403.06</v>
      </c>
      <c r="J61" s="73">
        <f>'56'!$F$65</f>
        <v>0</v>
      </c>
      <c r="K61" s="73">
        <f>'56'!$C$67</f>
        <v>403.06</v>
      </c>
    </row>
    <row r="62" spans="1:11" ht="30" customHeight="1" thickBot="1">
      <c r="A62" s="6" t="s">
        <v>226</v>
      </c>
      <c r="B62" s="7" t="s">
        <v>48</v>
      </c>
      <c r="C62" s="7">
        <v>1</v>
      </c>
      <c r="D62" s="7">
        <v>0.8</v>
      </c>
      <c r="E62" s="7">
        <v>200.04</v>
      </c>
      <c r="F62" s="22">
        <f t="shared" si="5"/>
        <v>160.03200000000001</v>
      </c>
      <c r="G62" s="72">
        <f>IF('57'!$E$48=0,'57'!$E$49,'57'!$E$48)</f>
        <v>0</v>
      </c>
      <c r="H62" s="73">
        <f>'57'!$D$50</f>
        <v>0</v>
      </c>
      <c r="I62" s="73">
        <f>'57'!$E$51</f>
        <v>160.03</v>
      </c>
      <c r="J62" s="73">
        <f>'57'!$F$65</f>
        <v>0</v>
      </c>
      <c r="K62" s="73">
        <f>'57'!$C$67</f>
        <v>160.03</v>
      </c>
    </row>
    <row r="63" spans="1:11" ht="30" customHeight="1" thickBot="1">
      <c r="A63" s="6" t="s">
        <v>226</v>
      </c>
      <c r="B63" s="7" t="s">
        <v>48</v>
      </c>
      <c r="C63" s="7">
        <v>1</v>
      </c>
      <c r="D63" s="7">
        <v>0.8</v>
      </c>
      <c r="E63" s="7">
        <v>200.04</v>
      </c>
      <c r="F63" s="22">
        <f t="shared" ref="F63:F65" si="6">C63*D63*E63</f>
        <v>160.03200000000001</v>
      </c>
      <c r="G63" s="72">
        <f>IF('58'!$E$48=0,'58'!$E$49,'58'!$E$48)</f>
        <v>0</v>
      </c>
      <c r="H63" s="73">
        <f>'58'!$D$50</f>
        <v>0</v>
      </c>
      <c r="I63" s="73">
        <f>'58'!$E$51</f>
        <v>160.03</v>
      </c>
      <c r="J63" s="73">
        <f>'58'!$F$65</f>
        <v>0</v>
      </c>
      <c r="K63" s="73">
        <f>'58'!$C$67</f>
        <v>160.03</v>
      </c>
    </row>
    <row r="64" spans="1:11" ht="30" customHeight="1" thickBot="1">
      <c r="A64" s="6" t="s">
        <v>219</v>
      </c>
      <c r="B64" s="7" t="s">
        <v>48</v>
      </c>
      <c r="C64" s="7">
        <v>1</v>
      </c>
      <c r="D64" s="7">
        <v>1.2</v>
      </c>
      <c r="E64" s="7">
        <v>403.06</v>
      </c>
      <c r="F64" s="22">
        <f t="shared" si="6"/>
        <v>483.67199999999997</v>
      </c>
      <c r="G64" s="72">
        <f>IF('59'!$E$48=0,'59'!$E$49,'59'!$E$48)</f>
        <v>5.8040639999999994</v>
      </c>
      <c r="H64" s="73">
        <f>'59'!$D$50</f>
        <v>0</v>
      </c>
      <c r="I64" s="73">
        <f>'59'!$E$51</f>
        <v>489.47</v>
      </c>
      <c r="J64" s="73">
        <f>'59'!$F$65</f>
        <v>0</v>
      </c>
      <c r="K64" s="73">
        <f>'59'!$C$67</f>
        <v>489.47</v>
      </c>
    </row>
    <row r="65" spans="1:11" ht="30" customHeight="1" thickBot="1">
      <c r="A65" s="6" t="s">
        <v>47</v>
      </c>
      <c r="B65" s="7" t="s">
        <v>48</v>
      </c>
      <c r="C65" s="7">
        <v>2</v>
      </c>
      <c r="D65" s="7">
        <v>0.3</v>
      </c>
      <c r="E65" s="7">
        <v>403.06</v>
      </c>
      <c r="F65" s="22">
        <f t="shared" si="6"/>
        <v>241.83599999999998</v>
      </c>
      <c r="G65" s="72">
        <f>IF('60'!$E$48=0,'60'!$E$49,'60'!$E$48)</f>
        <v>2.9020319999999997</v>
      </c>
      <c r="H65" s="73">
        <f>'60'!$D$50</f>
        <v>55.947606399999998</v>
      </c>
      <c r="I65" s="73">
        <f>'60'!$E$51</f>
        <v>300.69</v>
      </c>
      <c r="J65" s="73">
        <f>'60'!$F$65</f>
        <v>35</v>
      </c>
      <c r="K65" s="73">
        <f>'60'!$C$67</f>
        <v>335.69</v>
      </c>
    </row>
    <row r="66" spans="1:11" ht="16.5" thickBot="1">
      <c r="G66" s="72">
        <f>SUM(G3:G65)</f>
        <v>469.4875160000002</v>
      </c>
      <c r="H66" s="72">
        <f t="shared" ref="H66:K66" si="7">SUM(H3:H65)</f>
        <v>2344.1979344000001</v>
      </c>
      <c r="I66" s="72">
        <f t="shared" si="7"/>
        <v>44399.463700000022</v>
      </c>
      <c r="J66" s="72">
        <f t="shared" si="7"/>
        <v>902.78300000000002</v>
      </c>
      <c r="K66" s="72">
        <f t="shared" si="7"/>
        <v>45302.246700000018</v>
      </c>
    </row>
  </sheetData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K2"/>
  </mergeCells>
  <dataValidations count="2">
    <dataValidation type="list" allowBlank="1" showInputMessage="1" showErrorMessage="1" sqref="A3:A65">
      <formula1>Наим_работ</formula1>
    </dataValidation>
    <dataValidation type="list" allowBlank="1" showInputMessage="1" showErrorMessage="1" sqref="B3:B65">
      <formula1>Ед_изм</formula1>
    </dataValidation>
  </dataValidations>
  <pageMargins left="0.15748031496062992" right="0.15748031496062992" top="0.74803149606299213" bottom="0.35433070866141736" header="0.31496062992125984" footer="0.31496062992125984"/>
  <pageSetup paperSize="9" scale="98" orientation="landscape" verticalDpi="0" r:id="rId1"/>
  <headerFooter>
    <oddHeader>&amp;C&amp;F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9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138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139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137</v>
      </c>
      <c r="B35" s="7" t="s">
        <v>48</v>
      </c>
      <c r="C35" s="7">
        <v>4</v>
      </c>
      <c r="D35" s="7">
        <v>0.3</v>
      </c>
      <c r="E35" s="7">
        <v>403.06</v>
      </c>
      <c r="F35" s="22">
        <f t="shared" ref="F35:F43" si="0">C35*D35*E35</f>
        <v>483.67199999999997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IF(ISBLANK(D46),0,ROUND((C46/100)*SUM(F32:F41),3))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 t="s">
        <v>67</v>
      </c>
      <c r="E48" s="36">
        <f t="shared" si="1"/>
        <v>5.8040000000000003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IF(ISBLANK(D49),0,ROUND((C49/100)*SUM(F35:F44),3))</f>
        <v>0</v>
      </c>
    </row>
    <row r="50" spans="1:8" ht="30" customHeight="1" thickBot="1">
      <c r="A50" s="21" t="s">
        <v>51</v>
      </c>
      <c r="B50" s="21"/>
      <c r="C50" s="37">
        <v>0</v>
      </c>
      <c r="D50" s="102">
        <f>(SUM(F35:F44)+SUM(E46:E49)+F65)*C50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489.47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66" t="s">
        <v>24</v>
      </c>
      <c r="E55" s="66" t="s">
        <v>25</v>
      </c>
      <c r="F55" s="66" t="s">
        <v>26</v>
      </c>
    </row>
    <row r="56" spans="1:8" ht="30" customHeight="1" thickBot="1">
      <c r="A56" s="93"/>
      <c r="B56" s="94"/>
      <c r="C56" s="95"/>
      <c r="D56" s="40"/>
      <c r="E56" s="41"/>
      <c r="F56" s="41">
        <f t="shared" ref="F56:F64" si="2">D56*E56</f>
        <v>0</v>
      </c>
    </row>
    <row r="57" spans="1:8" ht="30" customHeight="1" thickBot="1">
      <c r="A57" s="93"/>
      <c r="B57" s="94"/>
      <c r="C57" s="95"/>
      <c r="D57" s="40"/>
      <c r="E57" s="41"/>
      <c r="F57" s="41">
        <f t="shared" si="2"/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489.47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9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140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63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65</v>
      </c>
      <c r="B35" s="7" t="s">
        <v>48</v>
      </c>
      <c r="C35" s="7">
        <v>1</v>
      </c>
      <c r="D35" s="7">
        <v>0.5</v>
      </c>
      <c r="E35" s="7">
        <v>403.06</v>
      </c>
      <c r="F35" s="22">
        <f t="shared" ref="F35:F43" si="0">C35*D35*E35</f>
        <v>201.53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IF(ISBLANK(D46),0,ROUND((C46/100)*SUM(F32:F41),3))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 t="s">
        <v>67</v>
      </c>
      <c r="E48" s="36">
        <f t="shared" si="1"/>
        <v>2.4180000000000001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IF(ISBLANK(D49),0,ROUND((C49/100)*SUM(F35:F44),3))</f>
        <v>0</v>
      </c>
    </row>
    <row r="50" spans="1:8" ht="30" customHeight="1" thickBot="1">
      <c r="A50" s="21" t="s">
        <v>51</v>
      </c>
      <c r="B50" s="21"/>
      <c r="C50" s="37">
        <v>0</v>
      </c>
      <c r="D50" s="102">
        <f>(SUM(F35:F44)+SUM(E46:E49)+F65)*C50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203.95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67" t="s">
        <v>24</v>
      </c>
      <c r="E55" s="67" t="s">
        <v>25</v>
      </c>
      <c r="F55" s="67" t="s">
        <v>26</v>
      </c>
    </row>
    <row r="56" spans="1:8" ht="30" customHeight="1" thickBot="1">
      <c r="A56" s="93"/>
      <c r="B56" s="94"/>
      <c r="C56" s="95"/>
      <c r="D56" s="40"/>
      <c r="E56" s="41"/>
      <c r="F56" s="41">
        <f t="shared" ref="F56:F64" si="2">D56*E56</f>
        <v>0</v>
      </c>
    </row>
    <row r="57" spans="1:8" ht="30" customHeight="1" thickBot="1">
      <c r="A57" s="93"/>
      <c r="B57" s="94"/>
      <c r="C57" s="95"/>
      <c r="D57" s="40"/>
      <c r="E57" s="41"/>
      <c r="F57" s="41">
        <f t="shared" si="2"/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203.95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31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0"/>
      <c r="C11" s="109" t="s">
        <v>62</v>
      </c>
      <c r="D11" s="109"/>
      <c r="E11" s="109"/>
      <c r="F11" s="109"/>
    </row>
    <row r="13" spans="1:6">
      <c r="A13" s="3"/>
    </row>
    <row r="15" spans="1:6" ht="18.75">
      <c r="A15" s="51" t="s">
        <v>56</v>
      </c>
      <c r="D15" s="51" t="s">
        <v>63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64</v>
      </c>
      <c r="B35" s="7" t="s">
        <v>48</v>
      </c>
      <c r="C35" s="7">
        <v>1</v>
      </c>
      <c r="D35" s="7">
        <v>1</v>
      </c>
      <c r="E35" s="7">
        <v>403.06</v>
      </c>
      <c r="F35" s="22">
        <f t="shared" ref="F35:F44" si="0">C35*D35*E35</f>
        <v>403.06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4" t="s">
        <v>67</v>
      </c>
      <c r="E48" s="36">
        <f t="shared" si="1"/>
        <v>4.8367199999999997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102">
        <f>(SUM(F35:F44)+SUM(E46:E49)+F65)*C50</f>
        <v>0</v>
      </c>
      <c r="E50" s="10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407.9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93"/>
      <c r="B56" s="94"/>
      <c r="C56" s="95"/>
      <c r="D56" s="40"/>
      <c r="E56" s="41"/>
      <c r="F56" s="41">
        <f t="shared" ref="F56:F64" si="2">D56*E56</f>
        <v>0</v>
      </c>
    </row>
    <row r="57" spans="1:8" ht="30" customHeight="1" thickBot="1">
      <c r="A57" s="93"/>
      <c r="B57" s="94"/>
      <c r="C57" s="95"/>
      <c r="D57" s="40"/>
      <c r="E57" s="41"/>
      <c r="F57" s="41">
        <f t="shared" si="2"/>
        <v>0</v>
      </c>
    </row>
    <row r="58" spans="1:8" ht="30" customHeight="1" thickBot="1">
      <c r="A58" s="93"/>
      <c r="B58" s="94"/>
      <c r="C58" s="95"/>
      <c r="D58" s="40"/>
      <c r="E58" s="41"/>
      <c r="F58" s="41">
        <f t="shared" si="2"/>
        <v>0</v>
      </c>
    </row>
    <row r="59" spans="1:8" ht="30" customHeight="1" thickBot="1">
      <c r="A59" s="93"/>
      <c r="B59" s="94"/>
      <c r="C59" s="95"/>
      <c r="D59" s="40"/>
      <c r="E59" s="41"/>
      <c r="F59" s="41">
        <f t="shared" si="2"/>
        <v>0</v>
      </c>
    </row>
    <row r="60" spans="1:8" ht="30" customHeight="1" thickBot="1">
      <c r="A60" s="93"/>
      <c r="B60" s="94"/>
      <c r="C60" s="95"/>
      <c r="D60" s="40"/>
      <c r="E60" s="41"/>
      <c r="F60" s="41">
        <f t="shared" si="2"/>
        <v>0</v>
      </c>
    </row>
    <row r="61" spans="1:8" ht="30" customHeight="1" thickBot="1">
      <c r="A61" s="93"/>
      <c r="B61" s="94"/>
      <c r="C61" s="95"/>
      <c r="D61" s="40"/>
      <c r="E61" s="41"/>
      <c r="F61" s="41">
        <f t="shared" si="2"/>
        <v>0</v>
      </c>
    </row>
    <row r="62" spans="1:8" ht="30" customHeight="1" thickBot="1">
      <c r="A62" s="93"/>
      <c r="B62" s="94"/>
      <c r="C62" s="95"/>
      <c r="D62" s="40"/>
      <c r="E62" s="41"/>
      <c r="F62" s="41">
        <f t="shared" si="2"/>
        <v>0</v>
      </c>
    </row>
    <row r="63" spans="1:8" ht="30" customHeight="1" thickBot="1">
      <c r="A63" s="93"/>
      <c r="B63" s="94"/>
      <c r="C63" s="95"/>
      <c r="D63" s="40"/>
      <c r="E63" s="41"/>
      <c r="F63" s="41">
        <f t="shared" si="2"/>
        <v>0</v>
      </c>
    </row>
    <row r="64" spans="1:8" ht="30" customHeight="1" thickBot="1">
      <c r="A64" s="93"/>
      <c r="B64" s="94"/>
      <c r="C64" s="95"/>
      <c r="D64" s="42"/>
      <c r="E64" s="43"/>
      <c r="F64" s="41">
        <f t="shared" si="2"/>
        <v>0</v>
      </c>
    </row>
    <row r="65" spans="1:6" ht="30" customHeight="1" thickBot="1">
      <c r="A65" s="96" t="s">
        <v>27</v>
      </c>
      <c r="B65" s="97"/>
      <c r="C65" s="98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407.9</v>
      </c>
      <c r="D67" s="48"/>
      <c r="E67" s="31"/>
      <c r="F67" s="31"/>
    </row>
    <row r="68" spans="1:6" ht="15.75">
      <c r="A68" s="15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63</vt:i4>
      </vt:variant>
      <vt:variant>
        <vt:lpstr>Именованные диапазоны</vt:lpstr>
      </vt:variant>
      <vt:variant>
        <vt:i4>5</vt:i4>
      </vt:variant>
    </vt:vector>
  </HeadingPairs>
  <TitlesOfParts>
    <vt:vector size="6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2018 год</vt:lpstr>
      <vt:lpstr>Лист2</vt:lpstr>
      <vt:lpstr>Работы</vt:lpstr>
      <vt:lpstr>Ед_изм</vt:lpstr>
      <vt:lpstr>Работы!Заголовки_для_печати</vt:lpstr>
      <vt:lpstr>Материал</vt:lpstr>
      <vt:lpstr>Наим_работ</vt:lpstr>
      <vt:lpstr>Наименвание_работ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</dc:creator>
  <cp:lastModifiedBy>Виктор</cp:lastModifiedBy>
  <cp:lastPrinted>2018-12-14T01:59:29Z</cp:lastPrinted>
  <dcterms:created xsi:type="dcterms:W3CDTF">2018-09-26T08:15:46Z</dcterms:created>
  <dcterms:modified xsi:type="dcterms:W3CDTF">2019-02-12T06:12:05Z</dcterms:modified>
</cp:coreProperties>
</file>