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5655" windowHeight="4635" activeTab="10"/>
  </bookViews>
  <sheets>
    <sheet name="1" sheetId="17" r:id="rId1"/>
    <sheet name="2" sheetId="31" r:id="rId2"/>
    <sheet name="3" sheetId="33" r:id="rId3"/>
    <sheet name="4" sheetId="35" r:id="rId4"/>
    <sheet name="5" sheetId="36" r:id="rId5"/>
    <sheet name="6" sheetId="48" r:id="rId6"/>
    <sheet name="7" sheetId="39" r:id="rId7"/>
    <sheet name="8" sheetId="40" r:id="rId8"/>
    <sheet name="2018 год" sheetId="16" r:id="rId9"/>
    <sheet name="Лист2" sheetId="29" r:id="rId10"/>
    <sheet name="Работы" sheetId="49" r:id="rId11"/>
  </sheets>
  <definedNames>
    <definedName name="Ед_изм">Лист2!$B$1:$B$8</definedName>
    <definedName name="Материал">Лист2!$C$1:$C$9</definedName>
    <definedName name="Наим_работ">Лист2!$A$1:$A$25</definedName>
    <definedName name="Наименвание_работ">Лист2!$A$1:$A$4</definedName>
  </definedNames>
  <calcPr calcId="125725"/>
</workbook>
</file>

<file path=xl/calcChain.xml><?xml version="1.0" encoding="utf-8"?>
<calcChain xmlns="http://schemas.openxmlformats.org/spreadsheetml/2006/main">
  <c r="H7" i="49"/>
  <c r="I7"/>
  <c r="J7"/>
  <c r="K7"/>
  <c r="G7"/>
  <c r="K6"/>
  <c r="J6"/>
  <c r="H6"/>
  <c r="G6"/>
  <c r="K5"/>
  <c r="J5"/>
  <c r="H5"/>
  <c r="I5" s="1"/>
  <c r="G5"/>
  <c r="K4"/>
  <c r="J4"/>
  <c r="H4"/>
  <c r="G4"/>
  <c r="I4"/>
  <c r="K3"/>
  <c r="J3"/>
  <c r="H3"/>
  <c r="G3"/>
  <c r="I3" s="1"/>
  <c r="F6"/>
  <c r="F5"/>
  <c r="F4"/>
  <c r="F3"/>
  <c r="F64" i="48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E49" s="1"/>
  <c r="F35"/>
  <c r="F57" i="40"/>
  <c r="F44"/>
  <c r="F35"/>
  <c r="F36"/>
  <c r="F56" i="39"/>
  <c r="F57"/>
  <c r="F35"/>
  <c r="F36"/>
  <c r="F37"/>
  <c r="F35" i="36"/>
  <c r="F36"/>
  <c r="F44"/>
  <c r="F56"/>
  <c r="F57"/>
  <c r="F56" i="33"/>
  <c r="F57"/>
  <c r="F44"/>
  <c r="F35"/>
  <c r="F36"/>
  <c r="F56" i="31"/>
  <c r="F57"/>
  <c r="F44"/>
  <c r="F35"/>
  <c r="F36"/>
  <c r="F56" i="17"/>
  <c r="F57"/>
  <c r="F44"/>
  <c r="F35"/>
  <c r="F36"/>
  <c r="F35" i="35"/>
  <c r="F36"/>
  <c r="F37"/>
  <c r="F38"/>
  <c r="F39"/>
  <c r="F40"/>
  <c r="F41"/>
  <c r="F42"/>
  <c r="F43"/>
  <c r="F44"/>
  <c r="F56"/>
  <c r="F57"/>
  <c r="F64" i="40"/>
  <c r="F63"/>
  <c r="F62"/>
  <c r="F61"/>
  <c r="F60"/>
  <c r="F59"/>
  <c r="F58"/>
  <c r="F65"/>
  <c r="E48"/>
  <c r="E47"/>
  <c r="E46"/>
  <c r="F43"/>
  <c r="F42"/>
  <c r="F41"/>
  <c r="F40"/>
  <c r="F39"/>
  <c r="F38"/>
  <c r="F37"/>
  <c r="F64" i="39"/>
  <c r="F63"/>
  <c r="F62"/>
  <c r="F61"/>
  <c r="F60"/>
  <c r="F59"/>
  <c r="F58"/>
  <c r="F65"/>
  <c r="E48"/>
  <c r="E47"/>
  <c r="E46"/>
  <c r="F43"/>
  <c r="F42"/>
  <c r="F41"/>
  <c r="F40"/>
  <c r="F39"/>
  <c r="F38"/>
  <c r="F64" i="36"/>
  <c r="F63"/>
  <c r="F62"/>
  <c r="F61"/>
  <c r="F60"/>
  <c r="F59"/>
  <c r="F58"/>
  <c r="F65"/>
  <c r="E48"/>
  <c r="E47"/>
  <c r="E46"/>
  <c r="F43"/>
  <c r="F42"/>
  <c r="F41"/>
  <c r="F40"/>
  <c r="F39"/>
  <c r="F38"/>
  <c r="F37"/>
  <c r="F64" i="35"/>
  <c r="F63"/>
  <c r="F62"/>
  <c r="F61"/>
  <c r="F60"/>
  <c r="F59"/>
  <c r="F58"/>
  <c r="F65"/>
  <c r="E48"/>
  <c r="E47"/>
  <c r="E46"/>
  <c r="F64" i="33"/>
  <c r="F63"/>
  <c r="F62"/>
  <c r="F61"/>
  <c r="F60"/>
  <c r="F59"/>
  <c r="F58"/>
  <c r="E48"/>
  <c r="E47"/>
  <c r="E46"/>
  <c r="F43"/>
  <c r="F42"/>
  <c r="F41"/>
  <c r="F40"/>
  <c r="F39"/>
  <c r="F38"/>
  <c r="F37"/>
  <c r="F64" i="31"/>
  <c r="F63"/>
  <c r="F62"/>
  <c r="F61"/>
  <c r="F60"/>
  <c r="F59"/>
  <c r="F58"/>
  <c r="F65"/>
  <c r="E48"/>
  <c r="E47"/>
  <c r="E46"/>
  <c r="F43"/>
  <c r="F42"/>
  <c r="F41"/>
  <c r="F40"/>
  <c r="F39"/>
  <c r="F38"/>
  <c r="F37"/>
  <c r="E46" i="17"/>
  <c r="E47"/>
  <c r="E48"/>
  <c r="I6" i="49" l="1"/>
  <c r="F65" i="48"/>
  <c r="D50" s="1"/>
  <c r="E51" s="1"/>
  <c r="C67" s="1"/>
  <c r="D39" i="16"/>
  <c r="F65" i="33"/>
  <c r="E49" i="40"/>
  <c r="D50" s="1"/>
  <c r="E49" i="39"/>
  <c r="D50" s="1"/>
  <c r="E49" i="36"/>
  <c r="D50" s="1"/>
  <c r="E49" i="35"/>
  <c r="D50" s="1"/>
  <c r="E49" i="33"/>
  <c r="D50" s="1"/>
  <c r="E49" i="31"/>
  <c r="D50" s="1"/>
  <c r="E51" i="40" l="1"/>
  <c r="C67" s="1"/>
  <c r="E51" i="39"/>
  <c r="C67" s="1"/>
  <c r="E51" i="36"/>
  <c r="C67" s="1"/>
  <c r="E51" i="35"/>
  <c r="C67" s="1"/>
  <c r="E51" i="33"/>
  <c r="C67" s="1"/>
  <c r="E51" i="31"/>
  <c r="C67" s="1"/>
  <c r="B35" i="16" l="1"/>
  <c r="C41" s="1"/>
  <c r="F37" i="17"/>
  <c r="F38"/>
  <c r="F39"/>
  <c r="F40"/>
  <c r="F41"/>
  <c r="F42"/>
  <c r="F43"/>
  <c r="F64"/>
  <c r="F63"/>
  <c r="F62"/>
  <c r="F61"/>
  <c r="F60"/>
  <c r="F59"/>
  <c r="F58"/>
  <c r="E49" l="1"/>
  <c r="F65"/>
  <c r="D50" l="1"/>
  <c r="E51" s="1"/>
  <c r="C67" l="1"/>
</calcChain>
</file>

<file path=xl/sharedStrings.xml><?xml version="1.0" encoding="utf-8"?>
<sst xmlns="http://schemas.openxmlformats.org/spreadsheetml/2006/main" count="501" uniqueCount="106">
  <si>
    <t>УТВЕРЖДАЮ</t>
  </si>
  <si>
    <t>зам.генерального директора</t>
  </si>
  <si>
    <t>ООО «Континент»</t>
  </si>
  <si>
    <t>АКТ</t>
  </si>
  <si>
    <t>сдачи-приёмки выполненных работ по содержанию и ремонту общего имущества</t>
  </si>
  <si>
    <t xml:space="preserve">г. Кировск                                                                        </t>
  </si>
  <si>
    <t>Основание проведения работ:</t>
  </si>
  <si>
    <t>КАЛЬКУЛЯЦИЯ РАБОТ.</t>
  </si>
  <si>
    <t>Наименование работы/ услуги</t>
  </si>
  <si>
    <t>Единица измерения</t>
  </si>
  <si>
    <t>Объем работ</t>
  </si>
  <si>
    <t>Часовая ставка исполнителя (руб)</t>
  </si>
  <si>
    <t>Стоимость работы, услуги (руб)</t>
  </si>
  <si>
    <t xml:space="preserve">  Применение коэффицинтов: 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</si>
  <si>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д</t>
    </r>
  </si>
  <si>
    <t>поправочный коэффициент на отсутствие технической документации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</si>
  <si>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норм</t>
    </r>
  </si>
  <si>
    <t>коэффициент сверхнормативной продолжительности экплуатации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</si>
  <si>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</si>
  <si>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t>коэффициент на затемненность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</si>
  <si>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2</t>
    </r>
  </si>
  <si>
    <t>коэффициент на стесненность</t>
  </si>
  <si>
    <t>Материальные затраты:</t>
  </si>
  <si>
    <t>Наименование материала</t>
  </si>
  <si>
    <t>Кол-во</t>
  </si>
  <si>
    <t>Стоимость</t>
  </si>
  <si>
    <t>Всего затрат</t>
  </si>
  <si>
    <t>Итого материальных затрат:</t>
  </si>
  <si>
    <t>Расчет стоимости выполненных работ произведен на основании нормативных сборников на работы и услуги по управлению, содержанию и ремонту общего имущества в многоквартирном доме, работы произведены с надлежащим качеством и соблюдением норм действующего законодательства РФ.</t>
  </si>
  <si>
    <t>Претензии со стороны Совета дома, жителей многоквартирного дома отсутствуют.</t>
  </si>
  <si>
    <t>от управляющей организации</t>
  </si>
  <si>
    <t>_____________/__________________/</t>
  </si>
  <si>
    <t>______________/_________________/</t>
  </si>
  <si>
    <t xml:space="preserve">         </t>
  </si>
  <si>
    <t>план работ по текущему ремонту</t>
  </si>
  <si>
    <t>аварийно-восстановительные работы</t>
  </si>
  <si>
    <t>Наименование работ:</t>
  </si>
  <si>
    <r>
      <t xml:space="preserve">  Стоимость выполненных работ всего:</t>
    </r>
    <r>
      <rPr>
        <b/>
        <u/>
        <sz val="12"/>
        <color theme="1"/>
        <rFont val="Times New Roman"/>
        <family val="1"/>
        <charset val="204"/>
      </rPr>
      <t/>
    </r>
  </si>
  <si>
    <t>«_____»_____________201   г.</t>
  </si>
  <si>
    <t>от имени Собственника</t>
  </si>
  <si>
    <t>Норма времени на ед. измерения</t>
  </si>
  <si>
    <t>Текущий ремонт 2018 год</t>
  </si>
  <si>
    <t>Итого материальных затрат 2018 год</t>
  </si>
  <si>
    <t>Итого трудозатраты</t>
  </si>
  <si>
    <t>Промывка и опрессовка системы ЦО</t>
  </si>
  <si>
    <t>Ремонт стояка ХВС</t>
  </si>
  <si>
    <t>Спуск и наполнение стояка ХВС</t>
  </si>
  <si>
    <t>Пломбировка счетчиков воды</t>
  </si>
  <si>
    <t>шт</t>
  </si>
  <si>
    <t>кв.м</t>
  </si>
  <si>
    <t>куб.м</t>
  </si>
  <si>
    <t>Накладные расходы: %</t>
  </si>
  <si>
    <t>труба сталь Д 32</t>
  </si>
  <si>
    <t>кран шаровый Д 1/2</t>
  </si>
  <si>
    <t xml:space="preserve">        требования ПП РФ№290  от 03.04.2013 г.</t>
  </si>
  <si>
    <t xml:space="preserve">        предписание контролирующих органов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</si>
  <si>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январь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</si>
  <si>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июль 2018г.</t>
    </r>
  </si>
  <si>
    <t xml:space="preserve">Адрес МКД: Ленинградская область, г.Кировск, ул. </t>
  </si>
  <si>
    <t>Молодежная д 3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</si>
  <si>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</si>
  <si>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декабрь 2018г.</t>
    </r>
  </si>
  <si>
    <t>Осмотр стояка ХВС</t>
  </si>
  <si>
    <t>Открытие задвижек д/поиска порыва в теплосетях</t>
  </si>
  <si>
    <t>час</t>
  </si>
  <si>
    <t>Совместные работы с теплосетями по восстановлению ГВС</t>
  </si>
  <si>
    <t>R</t>
  </si>
  <si>
    <t>Отключение и включение ГВС по предписанию теплосетей</t>
  </si>
  <si>
    <t>Составление дефектной ведомости на дополнительную врезку спускных клапанов в систему ЦО</t>
  </si>
  <si>
    <t>Советская д 8</t>
  </si>
  <si>
    <t xml:space="preserve">      « 28 »      май 2018г.</t>
  </si>
  <si>
    <t>Советская д 8 кв 4</t>
  </si>
  <si>
    <t>Замена трубы ЦО</t>
  </si>
  <si>
    <t>Спуск и наполнение системы ЦО</t>
  </si>
  <si>
    <t>пог.м.</t>
  </si>
  <si>
    <t>соединитель 3/4 вм х 20</t>
  </si>
  <si>
    <t>соединитель 20х20</t>
  </si>
  <si>
    <t>труба Д 20</t>
  </si>
  <si>
    <t>Закрытие ЦО</t>
  </si>
  <si>
    <t>элев</t>
  </si>
  <si>
    <t>Закрытие ГВС</t>
  </si>
  <si>
    <t>Открытие ГВС после испытаний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</si>
  <si>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_22__</t>
    </r>
    <r>
      <rPr>
        <sz val="12"/>
        <color theme="1"/>
        <rFont val="Times New Roman"/>
        <family val="1"/>
        <charset val="204"/>
      </rPr>
      <t>»      март 2018г.</t>
    </r>
  </si>
  <si>
    <t>Советская д 8 кв 3</t>
  </si>
  <si>
    <t>Ремонт радиатора. Перемотка соединений на стояке и футорке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</si>
  <si>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_05__</t>
    </r>
    <r>
      <rPr>
        <sz val="12"/>
        <color theme="1"/>
        <rFont val="Times New Roman"/>
        <family val="1"/>
        <charset val="204"/>
      </rPr>
      <t>»      август 2018г.</t>
    </r>
  </si>
  <si>
    <t>Советская д 8 кв 1</t>
  </si>
  <si>
    <t>Прочистка сложного засора канализации</t>
  </si>
  <si>
    <t>Прочистка канализации</t>
  </si>
  <si>
    <t>Установка информационной доски в подъезде</t>
  </si>
  <si>
    <t>саморез</t>
  </si>
  <si>
    <t>дюбель</t>
  </si>
  <si>
    <t>Привоз колес</t>
  </si>
  <si>
    <t>Закапывание колес(зона парковки авто)</t>
  </si>
  <si>
    <t>рейс</t>
  </si>
  <si>
    <t>Промывка фильтров в теплоцентре</t>
  </si>
  <si>
    <t>Переборка элеватора с заменой сапы</t>
  </si>
  <si>
    <t>Запуск отопления</t>
  </si>
  <si>
    <t>Ремонт двери, установка пружины</t>
  </si>
  <si>
    <t>пружина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</si>
  <si>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_18__</t>
    </r>
    <r>
      <rPr>
        <sz val="12"/>
        <color theme="1"/>
        <rFont val="Times New Roman"/>
        <family val="1"/>
        <charset val="204"/>
      </rPr>
      <t>»      октябрь 2018г.</t>
    </r>
  </si>
  <si>
    <t>Коэффициенты</t>
  </si>
  <si>
    <t>накладные расходы 20%</t>
  </si>
  <si>
    <t>ИТОГО трудозатрат</t>
  </si>
  <si>
    <t>Материалы</t>
  </si>
  <si>
    <t>Всего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</si>
</sst>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00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bscript"/>
      <sz val="16"/>
      <color theme="1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b/>
      <vertAlign val="superscript"/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Wingdings 2"/>
      <family val="1"/>
      <charset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/>
    <xf numFmtId="0" fontId="10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9" xfId="0" applyBorder="1"/>
    <xf numFmtId="0" fontId="3" fillId="0" borderId="0" xfId="0" applyFont="1" applyAlignment="1">
      <alignment horizontal="left"/>
    </xf>
    <xf numFmtId="0" fontId="10" fillId="0" borderId="21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3" fillId="0" borderId="0" xfId="0" applyFont="1"/>
    <xf numFmtId="0" fontId="0" fillId="0" borderId="19" xfId="0" applyBorder="1"/>
    <xf numFmtId="0" fontId="2" fillId="0" borderId="19" xfId="0" applyFont="1" applyBorder="1"/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vertical="top" wrapText="1"/>
    </xf>
    <xf numFmtId="9" fontId="10" fillId="0" borderId="20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165" fontId="0" fillId="0" borderId="0" xfId="0" applyNumberFormat="1"/>
    <xf numFmtId="2" fontId="3" fillId="0" borderId="5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/>
    <xf numFmtId="0" fontId="3" fillId="0" borderId="19" xfId="0" applyFont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133350</xdr:rowOff>
    </xdr:from>
    <xdr:to>
      <xdr:col>0</xdr:col>
      <xdr:colOff>323850</xdr:colOff>
      <xdr:row>22</xdr:row>
      <xdr:rowOff>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28575" y="4514850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0</xdr:colOff>
      <xdr:row>20</xdr:row>
      <xdr:rowOff>180975</xdr:rowOff>
    </xdr:from>
    <xdr:to>
      <xdr:col>2</xdr:col>
      <xdr:colOff>295275</xdr:colOff>
      <xdr:row>22</xdr:row>
      <xdr:rowOff>47625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752850" y="45624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23</xdr:row>
      <xdr:rowOff>161925</xdr:rowOff>
    </xdr:from>
    <xdr:to>
      <xdr:col>0</xdr:col>
      <xdr:colOff>333375</xdr:colOff>
      <xdr:row>25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8100" y="511492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180975</xdr:rowOff>
    </xdr:from>
    <xdr:to>
      <xdr:col>2</xdr:col>
      <xdr:colOff>295275</xdr:colOff>
      <xdr:row>25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752850" y="51339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9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75" t="s">
        <v>3</v>
      </c>
      <c r="B5" s="75"/>
      <c r="C5" s="75"/>
      <c r="D5" s="75"/>
      <c r="E5" s="75"/>
      <c r="F5" s="75"/>
    </row>
    <row r="7" spans="1:6" ht="27">
      <c r="A7" s="75" t="s">
        <v>4</v>
      </c>
      <c r="B7" s="75"/>
      <c r="C7" s="75"/>
      <c r="D7" s="75"/>
      <c r="E7" s="75"/>
      <c r="F7" s="75"/>
    </row>
    <row r="9" spans="1:6" ht="26.25">
      <c r="A9" s="2"/>
    </row>
    <row r="11" spans="1:6" ht="15.75">
      <c r="A11" s="4" t="s">
        <v>5</v>
      </c>
      <c r="B11" s="31"/>
      <c r="C11" s="76" t="s">
        <v>56</v>
      </c>
      <c r="D11" s="76"/>
      <c r="E11" s="76"/>
      <c r="F11" s="76"/>
    </row>
    <row r="13" spans="1:6">
      <c r="A13" s="3"/>
    </row>
    <row r="15" spans="1:6" ht="18.75">
      <c r="A15" s="52" t="s">
        <v>58</v>
      </c>
      <c r="D15" s="52"/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77" t="s">
        <v>36</v>
      </c>
      <c r="B27" s="77"/>
      <c r="C27" s="77"/>
      <c r="D27" s="77"/>
      <c r="E27" s="77"/>
      <c r="F27" s="77"/>
    </row>
    <row r="29" spans="1:6">
      <c r="A29" s="74"/>
      <c r="B29" s="74"/>
      <c r="C29" s="74"/>
      <c r="D29" s="74"/>
      <c r="E29" s="74"/>
      <c r="F29" s="74"/>
    </row>
    <row r="30" spans="1:6">
      <c r="A30" s="74"/>
      <c r="B30" s="74"/>
      <c r="C30" s="74"/>
      <c r="D30" s="74"/>
      <c r="E30" s="74"/>
      <c r="F30" s="74"/>
    </row>
    <row r="31" spans="1:6" ht="22.5">
      <c r="A31" s="66" t="s">
        <v>7</v>
      </c>
      <c r="B31" s="66"/>
      <c r="C31" s="66"/>
      <c r="D31" s="66"/>
      <c r="E31" s="66"/>
      <c r="F31" s="66"/>
    </row>
    <row r="32" spans="1:6" ht="16.5" thickBot="1">
      <c r="A32" s="5"/>
    </row>
    <row r="33" spans="1:6">
      <c r="A33" s="67" t="s">
        <v>8</v>
      </c>
      <c r="B33" s="67" t="s">
        <v>9</v>
      </c>
      <c r="C33" s="67" t="s">
        <v>10</v>
      </c>
      <c r="D33" s="67" t="s">
        <v>40</v>
      </c>
      <c r="E33" s="67" t="s">
        <v>11</v>
      </c>
      <c r="F33" s="67" t="s">
        <v>12</v>
      </c>
    </row>
    <row r="34" spans="1:6" ht="29.25" customHeight="1" thickBot="1">
      <c r="A34" s="68"/>
      <c r="B34" s="68"/>
      <c r="C34" s="68"/>
      <c r="D34" s="68"/>
      <c r="E34" s="68"/>
      <c r="F34" s="68"/>
    </row>
    <row r="35" spans="1:6" ht="30" customHeight="1" thickBot="1">
      <c r="A35" s="6"/>
      <c r="B35" s="7"/>
      <c r="C35" s="7"/>
      <c r="D35" s="7"/>
      <c r="E35" s="7"/>
      <c r="F35" s="23">
        <f t="shared" ref="F35:F44" si="0">C35*D35*E35</f>
        <v>0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69">
        <f>(SUM(F35:F44)+SUM(E46:E49)+F65)*C50</f>
        <v>0</v>
      </c>
      <c r="E50" s="70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0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1" t="s">
        <v>23</v>
      </c>
      <c r="B55" s="72"/>
      <c r="C55" s="73"/>
      <c r="D55" s="15" t="s">
        <v>24</v>
      </c>
      <c r="E55" s="15" t="s">
        <v>25</v>
      </c>
      <c r="F55" s="15" t="s">
        <v>26</v>
      </c>
    </row>
    <row r="56" spans="1:8" ht="30" customHeight="1" thickBot="1">
      <c r="A56" s="60"/>
      <c r="B56" s="61"/>
      <c r="C56" s="62"/>
      <c r="D56" s="41"/>
      <c r="E56" s="42"/>
      <c r="F56" s="42">
        <f t="shared" ref="F56:F64" si="2">D56*E56</f>
        <v>0</v>
      </c>
    </row>
    <row r="57" spans="1:8" ht="30" customHeight="1" thickBot="1">
      <c r="A57" s="60"/>
      <c r="B57" s="61"/>
      <c r="C57" s="62"/>
      <c r="D57" s="41"/>
      <c r="E57" s="42"/>
      <c r="F57" s="42">
        <f t="shared" si="2"/>
        <v>0</v>
      </c>
    </row>
    <row r="58" spans="1:8" ht="30" customHeight="1" thickBot="1">
      <c r="A58" s="60"/>
      <c r="B58" s="61"/>
      <c r="C58" s="62"/>
      <c r="D58" s="41"/>
      <c r="E58" s="42"/>
      <c r="F58" s="42">
        <f t="shared" si="2"/>
        <v>0</v>
      </c>
    </row>
    <row r="59" spans="1:8" ht="30" customHeight="1" thickBot="1">
      <c r="A59" s="60"/>
      <c r="B59" s="61"/>
      <c r="C59" s="62"/>
      <c r="D59" s="41"/>
      <c r="E59" s="42"/>
      <c r="F59" s="42">
        <f t="shared" si="2"/>
        <v>0</v>
      </c>
    </row>
    <row r="60" spans="1:8" ht="30" customHeight="1" thickBot="1">
      <c r="A60" s="60"/>
      <c r="B60" s="61"/>
      <c r="C60" s="62"/>
      <c r="D60" s="41"/>
      <c r="E60" s="42"/>
      <c r="F60" s="42">
        <f t="shared" si="2"/>
        <v>0</v>
      </c>
    </row>
    <row r="61" spans="1:8" ht="30" customHeight="1" thickBot="1">
      <c r="A61" s="60"/>
      <c r="B61" s="61"/>
      <c r="C61" s="62"/>
      <c r="D61" s="41"/>
      <c r="E61" s="42"/>
      <c r="F61" s="42">
        <f t="shared" si="2"/>
        <v>0</v>
      </c>
    </row>
    <row r="62" spans="1:8" ht="30" customHeight="1" thickBot="1">
      <c r="A62" s="60"/>
      <c r="B62" s="61"/>
      <c r="C62" s="62"/>
      <c r="D62" s="41"/>
      <c r="E62" s="42"/>
      <c r="F62" s="42">
        <f t="shared" si="2"/>
        <v>0</v>
      </c>
    </row>
    <row r="63" spans="1:8" ht="30" customHeight="1" thickBot="1">
      <c r="A63" s="60"/>
      <c r="B63" s="61"/>
      <c r="C63" s="62"/>
      <c r="D63" s="41"/>
      <c r="E63" s="42"/>
      <c r="F63" s="42">
        <f t="shared" si="2"/>
        <v>0</v>
      </c>
    </row>
    <row r="64" spans="1:8" ht="30" customHeight="1" thickBot="1">
      <c r="A64" s="60"/>
      <c r="B64" s="61"/>
      <c r="C64" s="62"/>
      <c r="D64" s="43"/>
      <c r="E64" s="44"/>
      <c r="F64" s="42">
        <f t="shared" si="2"/>
        <v>0</v>
      </c>
    </row>
    <row r="65" spans="1:6" ht="30" customHeight="1" thickBot="1">
      <c r="A65" s="63" t="s">
        <v>27</v>
      </c>
      <c r="B65" s="64"/>
      <c r="C65" s="65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20"/>
      <c r="C67" s="48">
        <f>E51+F65</f>
        <v>0</v>
      </c>
      <c r="D67" s="49"/>
      <c r="E67" s="20"/>
      <c r="F67" s="20"/>
    </row>
    <row r="68" spans="1:6" ht="15.75">
      <c r="A68" s="16"/>
    </row>
    <row r="69" spans="1:6" ht="60" customHeight="1">
      <c r="A69" s="59" t="s">
        <v>28</v>
      </c>
      <c r="B69" s="59"/>
      <c r="C69" s="59"/>
      <c r="D69" s="59"/>
      <c r="E69" s="59"/>
      <c r="F69" s="59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sqref="A1:A1048576"/>
    </sheetView>
  </sheetViews>
  <sheetFormatPr defaultRowHeight="15"/>
  <cols>
    <col min="1" max="1" width="48.5703125" style="54" bestFit="1" customWidth="1"/>
    <col min="2" max="2" width="6.140625" bestFit="1" customWidth="1"/>
    <col min="3" max="3" width="23.28515625" bestFit="1" customWidth="1"/>
  </cols>
  <sheetData>
    <row r="1" spans="1:3">
      <c r="A1" s="54" t="s">
        <v>93</v>
      </c>
      <c r="B1" t="s">
        <v>49</v>
      </c>
      <c r="C1" t="s">
        <v>91</v>
      </c>
    </row>
    <row r="2" spans="1:3">
      <c r="A2" s="54" t="s">
        <v>80</v>
      </c>
      <c r="B2" t="s">
        <v>50</v>
      </c>
      <c r="C2" t="s">
        <v>53</v>
      </c>
    </row>
    <row r="3" spans="1:3">
      <c r="A3" s="54" t="s">
        <v>78</v>
      </c>
      <c r="B3" t="s">
        <v>74</v>
      </c>
      <c r="C3" t="s">
        <v>99</v>
      </c>
    </row>
    <row r="4" spans="1:3">
      <c r="A4" s="54" t="s">
        <v>72</v>
      </c>
      <c r="B4" t="s">
        <v>94</v>
      </c>
      <c r="C4" t="s">
        <v>90</v>
      </c>
    </row>
    <row r="5" spans="1:3">
      <c r="A5" s="54" t="s">
        <v>97</v>
      </c>
      <c r="B5" t="s">
        <v>64</v>
      </c>
      <c r="C5" t="s">
        <v>76</v>
      </c>
    </row>
    <row r="6" spans="1:3">
      <c r="A6" s="54" t="s">
        <v>62</v>
      </c>
      <c r="B6" t="s">
        <v>48</v>
      </c>
      <c r="C6" t="s">
        <v>75</v>
      </c>
    </row>
    <row r="7" spans="1:3" ht="30">
      <c r="A7" s="54" t="s">
        <v>67</v>
      </c>
      <c r="B7" t="s">
        <v>79</v>
      </c>
      <c r="C7" t="s">
        <v>77</v>
      </c>
    </row>
    <row r="8" spans="1:3">
      <c r="A8" s="54" t="s">
        <v>81</v>
      </c>
      <c r="C8" t="s">
        <v>52</v>
      </c>
    </row>
    <row r="9" spans="1:3">
      <c r="A9" s="54" t="s">
        <v>63</v>
      </c>
    </row>
    <row r="10" spans="1:3">
      <c r="A10" s="54" t="s">
        <v>96</v>
      </c>
    </row>
    <row r="11" spans="1:3">
      <c r="A11" s="54" t="s">
        <v>47</v>
      </c>
    </row>
    <row r="12" spans="1:3">
      <c r="A12" s="54" t="s">
        <v>92</v>
      </c>
    </row>
    <row r="13" spans="1:3">
      <c r="A13" s="54" t="s">
        <v>44</v>
      </c>
    </row>
    <row r="14" spans="1:3">
      <c r="A14" s="54" t="s">
        <v>95</v>
      </c>
    </row>
    <row r="15" spans="1:3">
      <c r="A15" s="54" t="s">
        <v>88</v>
      </c>
    </row>
    <row r="16" spans="1:3">
      <c r="A16" s="54" t="s">
        <v>87</v>
      </c>
    </row>
    <row r="17" spans="1:1">
      <c r="A17" s="54" t="s">
        <v>98</v>
      </c>
    </row>
    <row r="18" spans="1:1" ht="30">
      <c r="A18" s="54" t="s">
        <v>84</v>
      </c>
    </row>
    <row r="19" spans="1:1">
      <c r="A19" s="54" t="s">
        <v>45</v>
      </c>
    </row>
    <row r="20" spans="1:1" ht="30">
      <c r="A20" s="54" t="s">
        <v>65</v>
      </c>
    </row>
    <row r="21" spans="1:1" ht="45">
      <c r="A21" s="54" t="s">
        <v>68</v>
      </c>
    </row>
    <row r="22" spans="1:1">
      <c r="A22" s="54" t="s">
        <v>73</v>
      </c>
    </row>
    <row r="23" spans="1:1">
      <c r="A23" s="54" t="s">
        <v>46</v>
      </c>
    </row>
    <row r="24" spans="1:1">
      <c r="A24" s="54" t="s">
        <v>89</v>
      </c>
    </row>
  </sheetData>
  <sortState ref="C1:C24">
    <sortCondition ref="C1"/>
  </sortState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activeCell="G7" sqref="G7:K7"/>
    </sheetView>
  </sheetViews>
  <sheetFormatPr defaultRowHeight="15"/>
  <cols>
    <col min="1" max="1" width="27.85546875" customWidth="1"/>
    <col min="7" max="7" width="16.7109375" bestFit="1" customWidth="1"/>
    <col min="8" max="8" width="13.140625" customWidth="1"/>
    <col min="9" max="9" width="9.28515625" customWidth="1"/>
    <col min="10" max="10" width="12.7109375" bestFit="1" customWidth="1"/>
    <col min="11" max="11" width="16.5703125" customWidth="1"/>
  </cols>
  <sheetData>
    <row r="1" spans="1:11" ht="15" customHeight="1">
      <c r="A1" s="87" t="s">
        <v>8</v>
      </c>
      <c r="B1" s="87" t="s">
        <v>9</v>
      </c>
      <c r="C1" s="87" t="s">
        <v>10</v>
      </c>
      <c r="D1" s="87" t="s">
        <v>40</v>
      </c>
      <c r="E1" s="87" t="s">
        <v>11</v>
      </c>
      <c r="F1" s="89" t="s">
        <v>12</v>
      </c>
      <c r="G1" s="83" t="s">
        <v>101</v>
      </c>
      <c r="H1" s="85" t="s">
        <v>102</v>
      </c>
      <c r="I1" s="85" t="s">
        <v>103</v>
      </c>
      <c r="J1" s="85" t="s">
        <v>104</v>
      </c>
      <c r="K1" s="85" t="s">
        <v>105</v>
      </c>
    </row>
    <row r="2" spans="1:11" ht="48" customHeight="1" thickBot="1">
      <c r="A2" s="88"/>
      <c r="B2" s="88"/>
      <c r="C2" s="88"/>
      <c r="D2" s="88"/>
      <c r="E2" s="88"/>
      <c r="F2" s="90"/>
      <c r="G2" s="84"/>
      <c r="H2" s="86"/>
      <c r="I2" s="86"/>
      <c r="J2" s="86"/>
      <c r="K2" s="86"/>
    </row>
    <row r="3" spans="1:11" ht="48" thickBot="1">
      <c r="A3" s="6" t="s">
        <v>84</v>
      </c>
      <c r="B3" s="7" t="s">
        <v>48</v>
      </c>
      <c r="C3" s="7">
        <v>1</v>
      </c>
      <c r="D3" s="7">
        <v>8</v>
      </c>
      <c r="E3" s="7">
        <v>403.06</v>
      </c>
      <c r="F3" s="23">
        <f t="shared" ref="F3:F4" si="0">C3*D3*E3</f>
        <v>3224.48</v>
      </c>
      <c r="G3" s="57">
        <f>IF('2'!$E$48=0,'2'!$E$49,'2'!$E$48)</f>
        <v>38.693759999999997</v>
      </c>
      <c r="H3" s="58">
        <f>'2'!$D$50</f>
        <v>0</v>
      </c>
      <c r="I3" s="58">
        <f t="shared" ref="I3" si="1">F3+G3+H3</f>
        <v>3263.1737600000001</v>
      </c>
      <c r="J3" s="58">
        <f>'2'!$F$65</f>
        <v>0</v>
      </c>
      <c r="K3" s="58">
        <f>'2'!$C$67</f>
        <v>3263.17</v>
      </c>
    </row>
    <row r="4" spans="1:11" ht="16.5" thickBot="1">
      <c r="A4" s="6" t="s">
        <v>72</v>
      </c>
      <c r="B4" s="7" t="s">
        <v>74</v>
      </c>
      <c r="C4" s="7">
        <v>2</v>
      </c>
      <c r="D4" s="7">
        <v>4</v>
      </c>
      <c r="E4" s="7">
        <v>403.06</v>
      </c>
      <c r="F4" s="23">
        <f t="shared" si="0"/>
        <v>3224.48</v>
      </c>
      <c r="G4" s="57">
        <f>IF('3'!$E$48=0,'3'!$E$49,'3'!$E$48)</f>
        <v>0</v>
      </c>
      <c r="H4" s="58">
        <f>'3'!$D$50</f>
        <v>806.89600000000007</v>
      </c>
      <c r="I4" s="58">
        <f t="shared" ref="I4:I6" si="2">F4+G4+H4</f>
        <v>4031.3760000000002</v>
      </c>
      <c r="J4" s="58">
        <f>'3'!$F$65</f>
        <v>810</v>
      </c>
      <c r="K4" s="58">
        <f>'3'!$C$67</f>
        <v>4841.38</v>
      </c>
    </row>
    <row r="5" spans="1:11" ht="32.25" thickBot="1">
      <c r="A5" s="6" t="s">
        <v>87</v>
      </c>
      <c r="B5" s="7" t="s">
        <v>74</v>
      </c>
      <c r="C5" s="7">
        <v>50</v>
      </c>
      <c r="D5" s="7">
        <v>0.3</v>
      </c>
      <c r="E5" s="7">
        <v>403.06</v>
      </c>
      <c r="F5" s="23">
        <f t="shared" ref="F5:F6" si="3">C5*D5*E5</f>
        <v>6045.9</v>
      </c>
      <c r="G5" s="57">
        <f>IF('5'!$E$48=0,'5'!$E$49,'5'!$E$48)</f>
        <v>72.550799999999995</v>
      </c>
      <c r="H5" s="58">
        <f>'5'!$D$50</f>
        <v>0</v>
      </c>
      <c r="I5" s="58">
        <f t="shared" si="2"/>
        <v>6118.4507999999996</v>
      </c>
      <c r="J5" s="58">
        <f>'5'!$F$65</f>
        <v>0</v>
      </c>
      <c r="K5" s="58">
        <f>'5'!$C$67</f>
        <v>6118.45</v>
      </c>
    </row>
    <row r="6" spans="1:11" ht="32.25" thickBot="1">
      <c r="A6" s="6" t="s">
        <v>98</v>
      </c>
      <c r="B6" s="7" t="s">
        <v>48</v>
      </c>
      <c r="C6" s="7">
        <v>1</v>
      </c>
      <c r="D6" s="7">
        <v>1</v>
      </c>
      <c r="E6" s="7">
        <v>200.04</v>
      </c>
      <c r="F6" s="23">
        <f t="shared" si="3"/>
        <v>200.04</v>
      </c>
      <c r="G6" s="57">
        <f>IF('6'!$E$48=0,'6'!$E$49,'6'!$E$48)</f>
        <v>0</v>
      </c>
      <c r="H6" s="58">
        <f>'6'!$D$50</f>
        <v>53.488</v>
      </c>
      <c r="I6" s="58">
        <f t="shared" si="2"/>
        <v>253.52799999999999</v>
      </c>
      <c r="J6" s="58">
        <f>'6'!$F$65</f>
        <v>67.400000000000006</v>
      </c>
      <c r="K6" s="58">
        <f>'6'!$C$67</f>
        <v>320.93</v>
      </c>
    </row>
    <row r="7" spans="1:11" ht="16.5" thickBot="1">
      <c r="G7" s="57">
        <f>SUM(G3:G6)</f>
        <v>111.24455999999999</v>
      </c>
      <c r="H7" s="58">
        <f t="shared" ref="H7:K7" si="4">SUM(H3:H6)</f>
        <v>860.38400000000001</v>
      </c>
      <c r="I7" s="58">
        <f t="shared" si="4"/>
        <v>13666.528560000001</v>
      </c>
      <c r="J7" s="58">
        <f t="shared" si="4"/>
        <v>877.4</v>
      </c>
      <c r="K7" s="58">
        <f t="shared" si="4"/>
        <v>14543.93</v>
      </c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</mergeCells>
  <dataValidations count="2">
    <dataValidation type="list" allowBlank="1" showInputMessage="1" showErrorMessage="1" sqref="A3:A6">
      <formula1>Наим_работ</formula1>
    </dataValidation>
    <dataValidation type="list" allowBlank="1" showInputMessage="1" showErrorMessage="1" sqref="B3:B6">
      <formula1>Ед_изм</formula1>
    </dataValidation>
  </dataValidations>
  <pageMargins left="0.17" right="0.17" top="0.74803149606299213" bottom="0.74803149606299213" header="0.31496062992125984" footer="0.31496062992125984"/>
  <pageSetup paperSize="9" orientation="landscape" verticalDpi="0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6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75" t="s">
        <v>3</v>
      </c>
      <c r="B5" s="75"/>
      <c r="C5" s="75"/>
      <c r="D5" s="75"/>
      <c r="E5" s="75"/>
      <c r="F5" s="75"/>
    </row>
    <row r="7" spans="1:6" ht="27">
      <c r="A7" s="75" t="s">
        <v>4</v>
      </c>
      <c r="B7" s="75"/>
      <c r="C7" s="75"/>
      <c r="D7" s="75"/>
      <c r="E7" s="75"/>
      <c r="F7" s="75"/>
    </row>
    <row r="9" spans="1:6" ht="26.25">
      <c r="A9" s="2"/>
    </row>
    <row r="11" spans="1:6" ht="15.75">
      <c r="A11" s="4" t="s">
        <v>5</v>
      </c>
      <c r="B11" s="31"/>
      <c r="C11" s="76" t="s">
        <v>82</v>
      </c>
      <c r="D11" s="76"/>
      <c r="E11" s="76"/>
      <c r="F11" s="76"/>
    </row>
    <row r="13" spans="1:6">
      <c r="A13" s="3"/>
    </row>
    <row r="15" spans="1:6" ht="18.75">
      <c r="A15" s="52" t="s">
        <v>58</v>
      </c>
      <c r="D15" s="52" t="s">
        <v>83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77" t="s">
        <v>36</v>
      </c>
      <c r="B27" s="77"/>
      <c r="C27" s="77"/>
      <c r="D27" s="77"/>
      <c r="E27" s="77"/>
      <c r="F27" s="77"/>
    </row>
    <row r="29" spans="1:6">
      <c r="A29" s="74"/>
      <c r="B29" s="74"/>
      <c r="C29" s="74"/>
      <c r="D29" s="74"/>
      <c r="E29" s="74"/>
      <c r="F29" s="74"/>
    </row>
    <row r="30" spans="1:6">
      <c r="A30" s="74"/>
      <c r="B30" s="74"/>
      <c r="C30" s="74"/>
      <c r="D30" s="74"/>
      <c r="E30" s="74"/>
      <c r="F30" s="74"/>
    </row>
    <row r="31" spans="1:6" ht="22.5">
      <c r="A31" s="66" t="s">
        <v>7</v>
      </c>
      <c r="B31" s="66"/>
      <c r="C31" s="66"/>
      <c r="D31" s="66"/>
      <c r="E31" s="66"/>
      <c r="F31" s="66"/>
    </row>
    <row r="32" spans="1:6" ht="16.5" thickBot="1">
      <c r="A32" s="5"/>
    </row>
    <row r="33" spans="1:6">
      <c r="A33" s="67" t="s">
        <v>8</v>
      </c>
      <c r="B33" s="67" t="s">
        <v>9</v>
      </c>
      <c r="C33" s="67" t="s">
        <v>10</v>
      </c>
      <c r="D33" s="67" t="s">
        <v>40</v>
      </c>
      <c r="E33" s="67" t="s">
        <v>11</v>
      </c>
      <c r="F33" s="67" t="s">
        <v>12</v>
      </c>
    </row>
    <row r="34" spans="1:6" ht="29.25" customHeight="1" thickBot="1">
      <c r="A34" s="68"/>
      <c r="B34" s="68"/>
      <c r="C34" s="68"/>
      <c r="D34" s="68"/>
      <c r="E34" s="68"/>
      <c r="F34" s="68"/>
    </row>
    <row r="35" spans="1:6" ht="30" customHeight="1" thickBot="1">
      <c r="A35" s="6" t="s">
        <v>84</v>
      </c>
      <c r="B35" s="7" t="s">
        <v>48</v>
      </c>
      <c r="C35" s="7">
        <v>1</v>
      </c>
      <c r="D35" s="7">
        <v>8</v>
      </c>
      <c r="E35" s="7">
        <v>403.06</v>
      </c>
      <c r="F35" s="23">
        <f t="shared" ref="F35:F44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66</v>
      </c>
      <c r="E49" s="37">
        <f>IF(ISBLANK(D49),0,(C49/100)*SUM(F35:F44))</f>
        <v>38.693759999999997</v>
      </c>
    </row>
    <row r="50" spans="1:8" ht="30" customHeight="1" thickBot="1">
      <c r="A50" s="22" t="s">
        <v>51</v>
      </c>
      <c r="B50" s="22"/>
      <c r="C50" s="38">
        <v>0</v>
      </c>
      <c r="D50" s="69">
        <f>(SUM(F35:F44)+SUM(E46:E49)+F65)*C50</f>
        <v>0</v>
      </c>
      <c r="E50" s="70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3263.17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1" t="s">
        <v>23</v>
      </c>
      <c r="B55" s="72"/>
      <c r="C55" s="73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60"/>
      <c r="B56" s="61"/>
      <c r="C56" s="62"/>
      <c r="D56" s="41"/>
      <c r="E56" s="42"/>
      <c r="F56" s="42">
        <f t="shared" ref="F56:F64" si="2">D56*E56</f>
        <v>0</v>
      </c>
    </row>
    <row r="57" spans="1:8" ht="30" customHeight="1" thickBot="1">
      <c r="A57" s="60"/>
      <c r="B57" s="61"/>
      <c r="C57" s="62"/>
      <c r="D57" s="41"/>
      <c r="E57" s="42"/>
      <c r="F57" s="42">
        <f t="shared" si="2"/>
        <v>0</v>
      </c>
    </row>
    <row r="58" spans="1:8" ht="30" customHeight="1" thickBot="1">
      <c r="A58" s="60"/>
      <c r="B58" s="61"/>
      <c r="C58" s="62"/>
      <c r="D58" s="41"/>
      <c r="E58" s="42"/>
      <c r="F58" s="42">
        <f t="shared" si="2"/>
        <v>0</v>
      </c>
    </row>
    <row r="59" spans="1:8" ht="30" customHeight="1" thickBot="1">
      <c r="A59" s="60"/>
      <c r="B59" s="61"/>
      <c r="C59" s="62"/>
      <c r="D59" s="41"/>
      <c r="E59" s="42"/>
      <c r="F59" s="42">
        <f t="shared" si="2"/>
        <v>0</v>
      </c>
    </row>
    <row r="60" spans="1:8" ht="30" customHeight="1" thickBot="1">
      <c r="A60" s="60"/>
      <c r="B60" s="61"/>
      <c r="C60" s="62"/>
      <c r="D60" s="41"/>
      <c r="E60" s="42"/>
      <c r="F60" s="42">
        <f t="shared" si="2"/>
        <v>0</v>
      </c>
    </row>
    <row r="61" spans="1:8" ht="30" customHeight="1" thickBot="1">
      <c r="A61" s="60"/>
      <c r="B61" s="61"/>
      <c r="C61" s="62"/>
      <c r="D61" s="41"/>
      <c r="E61" s="42"/>
      <c r="F61" s="42">
        <f t="shared" si="2"/>
        <v>0</v>
      </c>
    </row>
    <row r="62" spans="1:8" ht="30" customHeight="1" thickBot="1">
      <c r="A62" s="60"/>
      <c r="B62" s="61"/>
      <c r="C62" s="62"/>
      <c r="D62" s="41"/>
      <c r="E62" s="42"/>
      <c r="F62" s="42">
        <f t="shared" si="2"/>
        <v>0</v>
      </c>
    </row>
    <row r="63" spans="1:8" ht="30" customHeight="1" thickBot="1">
      <c r="A63" s="60"/>
      <c r="B63" s="61"/>
      <c r="C63" s="62"/>
      <c r="D63" s="41"/>
      <c r="E63" s="42"/>
      <c r="F63" s="42">
        <f t="shared" si="2"/>
        <v>0</v>
      </c>
    </row>
    <row r="64" spans="1:8" ht="30" customHeight="1" thickBot="1">
      <c r="A64" s="60"/>
      <c r="B64" s="61"/>
      <c r="C64" s="62"/>
      <c r="D64" s="43"/>
      <c r="E64" s="44"/>
      <c r="F64" s="42">
        <f t="shared" si="2"/>
        <v>0</v>
      </c>
    </row>
    <row r="65" spans="1:6" ht="30" customHeight="1" thickBot="1">
      <c r="A65" s="63" t="s">
        <v>27</v>
      </c>
      <c r="B65" s="64"/>
      <c r="C65" s="65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3263.17</v>
      </c>
      <c r="D67" s="49"/>
      <c r="E67" s="32"/>
      <c r="F67" s="32"/>
    </row>
    <row r="68" spans="1:6" ht="15.75">
      <c r="A68" s="16"/>
    </row>
    <row r="69" spans="1:6" ht="60" customHeight="1">
      <c r="A69" s="59" t="s">
        <v>28</v>
      </c>
      <c r="B69" s="59"/>
      <c r="C69" s="59"/>
      <c r="D69" s="59"/>
      <c r="E69" s="59"/>
      <c r="F69" s="59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64" zoomScaleNormal="100" workbookViewId="0">
      <selection activeCell="A36" sqref="A36:E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75" t="s">
        <v>3</v>
      </c>
      <c r="B5" s="75"/>
      <c r="C5" s="75"/>
      <c r="D5" s="75"/>
      <c r="E5" s="75"/>
      <c r="F5" s="75"/>
    </row>
    <row r="7" spans="1:6" ht="27">
      <c r="A7" s="75" t="s">
        <v>4</v>
      </c>
      <c r="B7" s="75"/>
      <c r="C7" s="75"/>
      <c r="D7" s="75"/>
      <c r="E7" s="75"/>
      <c r="F7" s="75"/>
    </row>
    <row r="9" spans="1:6" ht="26.25">
      <c r="A9" s="2"/>
    </row>
    <row r="11" spans="1:6" ht="15.75">
      <c r="A11" s="4" t="s">
        <v>5</v>
      </c>
      <c r="B11" s="31"/>
      <c r="C11" s="76" t="s">
        <v>70</v>
      </c>
      <c r="D11" s="76"/>
      <c r="E11" s="76"/>
      <c r="F11" s="76"/>
    </row>
    <row r="13" spans="1:6">
      <c r="A13" s="3"/>
    </row>
    <row r="15" spans="1:6" ht="18.75">
      <c r="A15" s="52" t="s">
        <v>58</v>
      </c>
      <c r="D15" s="52" t="s">
        <v>71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77" t="s">
        <v>36</v>
      </c>
      <c r="B27" s="77"/>
      <c r="C27" s="77"/>
      <c r="D27" s="77"/>
      <c r="E27" s="77"/>
      <c r="F27" s="77"/>
    </row>
    <row r="29" spans="1:6">
      <c r="A29" s="74"/>
      <c r="B29" s="74"/>
      <c r="C29" s="74"/>
      <c r="D29" s="74"/>
      <c r="E29" s="74"/>
      <c r="F29" s="74"/>
    </row>
    <row r="30" spans="1:6">
      <c r="A30" s="74"/>
      <c r="B30" s="74"/>
      <c r="C30" s="74"/>
      <c r="D30" s="74"/>
      <c r="E30" s="74"/>
      <c r="F30" s="74"/>
    </row>
    <row r="31" spans="1:6" ht="22.5">
      <c r="A31" s="66" t="s">
        <v>7</v>
      </c>
      <c r="B31" s="66"/>
      <c r="C31" s="66"/>
      <c r="D31" s="66"/>
      <c r="E31" s="66"/>
      <c r="F31" s="66"/>
    </row>
    <row r="32" spans="1:6" ht="16.5" thickBot="1">
      <c r="A32" s="5"/>
    </row>
    <row r="33" spans="1:6">
      <c r="A33" s="67" t="s">
        <v>8</v>
      </c>
      <c r="B33" s="67" t="s">
        <v>9</v>
      </c>
      <c r="C33" s="67" t="s">
        <v>10</v>
      </c>
      <c r="D33" s="67" t="s">
        <v>40</v>
      </c>
      <c r="E33" s="67" t="s">
        <v>11</v>
      </c>
      <c r="F33" s="67" t="s">
        <v>12</v>
      </c>
    </row>
    <row r="34" spans="1:6" ht="29.25" customHeight="1" thickBot="1">
      <c r="A34" s="68"/>
      <c r="B34" s="68"/>
      <c r="C34" s="68"/>
      <c r="D34" s="68"/>
      <c r="E34" s="68"/>
      <c r="F34" s="68"/>
    </row>
    <row r="35" spans="1:6" ht="30" customHeight="1" thickBot="1">
      <c r="A35" s="6" t="s">
        <v>72</v>
      </c>
      <c r="B35" s="7" t="s">
        <v>74</v>
      </c>
      <c r="C35" s="7">
        <v>2</v>
      </c>
      <c r="D35" s="7">
        <v>4</v>
      </c>
      <c r="E35" s="7">
        <v>403.06</v>
      </c>
      <c r="F35" s="23">
        <f t="shared" ref="F35:F44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0.2</v>
      </c>
      <c r="D50" s="69">
        <f>(SUM(F35:F44)+SUM(E46:E49)+F65)*C50</f>
        <v>806.89600000000007</v>
      </c>
      <c r="E50" s="70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4031.38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1" t="s">
        <v>23</v>
      </c>
      <c r="B55" s="72"/>
      <c r="C55" s="73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60" t="s">
        <v>75</v>
      </c>
      <c r="B56" s="61"/>
      <c r="C56" s="62"/>
      <c r="D56" s="41">
        <v>1</v>
      </c>
      <c r="E56" s="42">
        <v>240</v>
      </c>
      <c r="F56" s="42">
        <f t="shared" ref="F56:F64" si="2">D56*E56</f>
        <v>240</v>
      </c>
    </row>
    <row r="57" spans="1:8" ht="30" customHeight="1" thickBot="1">
      <c r="A57" s="60" t="s">
        <v>76</v>
      </c>
      <c r="B57" s="61"/>
      <c r="C57" s="62"/>
      <c r="D57" s="41">
        <v>1</v>
      </c>
      <c r="E57" s="42">
        <v>310</v>
      </c>
      <c r="F57" s="42">
        <f t="shared" si="2"/>
        <v>310</v>
      </c>
    </row>
    <row r="58" spans="1:8" ht="30" customHeight="1" thickBot="1">
      <c r="A58" s="60" t="s">
        <v>77</v>
      </c>
      <c r="B58" s="61"/>
      <c r="C58" s="62"/>
      <c r="D58" s="41">
        <v>2</v>
      </c>
      <c r="E58" s="42">
        <v>130</v>
      </c>
      <c r="F58" s="42">
        <f t="shared" si="2"/>
        <v>260</v>
      </c>
    </row>
    <row r="59" spans="1:8" ht="30" customHeight="1" thickBot="1">
      <c r="A59" s="60"/>
      <c r="B59" s="61"/>
      <c r="C59" s="62"/>
      <c r="D59" s="41"/>
      <c r="E59" s="42"/>
      <c r="F59" s="42">
        <f t="shared" si="2"/>
        <v>0</v>
      </c>
    </row>
    <row r="60" spans="1:8" ht="30" customHeight="1" thickBot="1">
      <c r="A60" s="60"/>
      <c r="B60" s="61"/>
      <c r="C60" s="62"/>
      <c r="D60" s="41"/>
      <c r="E60" s="42"/>
      <c r="F60" s="42">
        <f t="shared" si="2"/>
        <v>0</v>
      </c>
    </row>
    <row r="61" spans="1:8" ht="30" customHeight="1" thickBot="1">
      <c r="A61" s="60"/>
      <c r="B61" s="61"/>
      <c r="C61" s="62"/>
      <c r="D61" s="41"/>
      <c r="E61" s="42"/>
      <c r="F61" s="42">
        <f t="shared" si="2"/>
        <v>0</v>
      </c>
    </row>
    <row r="62" spans="1:8" ht="30" customHeight="1" thickBot="1">
      <c r="A62" s="60"/>
      <c r="B62" s="61"/>
      <c r="C62" s="62"/>
      <c r="D62" s="41"/>
      <c r="E62" s="42"/>
      <c r="F62" s="42">
        <f t="shared" si="2"/>
        <v>0</v>
      </c>
    </row>
    <row r="63" spans="1:8" ht="30" customHeight="1" thickBot="1">
      <c r="A63" s="60"/>
      <c r="B63" s="61"/>
      <c r="C63" s="62"/>
      <c r="D63" s="41"/>
      <c r="E63" s="42"/>
      <c r="F63" s="42">
        <f t="shared" si="2"/>
        <v>0</v>
      </c>
    </row>
    <row r="64" spans="1:8" ht="30" customHeight="1" thickBot="1">
      <c r="A64" s="60"/>
      <c r="B64" s="61"/>
      <c r="C64" s="62"/>
      <c r="D64" s="43"/>
      <c r="E64" s="44"/>
      <c r="F64" s="42">
        <f t="shared" si="2"/>
        <v>0</v>
      </c>
    </row>
    <row r="65" spans="1:6" ht="30" customHeight="1" thickBot="1">
      <c r="A65" s="63" t="s">
        <v>27</v>
      </c>
      <c r="B65" s="64"/>
      <c r="C65" s="65"/>
      <c r="D65" s="45"/>
      <c r="E65" s="46"/>
      <c r="F65" s="47">
        <f>SUM(F56:F64)</f>
        <v>810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4841.38</v>
      </c>
      <c r="D67" s="49"/>
      <c r="E67" s="32"/>
      <c r="F67" s="32"/>
    </row>
    <row r="68" spans="1:6" ht="15.75">
      <c r="A68" s="16"/>
    </row>
    <row r="69" spans="1:6" ht="60" customHeight="1">
      <c r="A69" s="59" t="s">
        <v>28</v>
      </c>
      <c r="B69" s="59"/>
      <c r="C69" s="59"/>
      <c r="D69" s="59"/>
      <c r="E69" s="59"/>
      <c r="F69" s="59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65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75" t="s">
        <v>3</v>
      </c>
      <c r="B5" s="75"/>
      <c r="C5" s="75"/>
      <c r="D5" s="75"/>
      <c r="E5" s="75"/>
      <c r="F5" s="75"/>
    </row>
    <row r="7" spans="1:6" ht="27">
      <c r="A7" s="75" t="s">
        <v>4</v>
      </c>
      <c r="B7" s="75"/>
      <c r="C7" s="75"/>
      <c r="D7" s="75"/>
      <c r="E7" s="75"/>
      <c r="F7" s="75"/>
    </row>
    <row r="9" spans="1:6" ht="26.25">
      <c r="A9" s="2"/>
    </row>
    <row r="11" spans="1:6" ht="15.75">
      <c r="A11" s="4" t="s">
        <v>5</v>
      </c>
      <c r="B11" s="31"/>
      <c r="C11" s="76" t="s">
        <v>57</v>
      </c>
      <c r="D11" s="76"/>
      <c r="E11" s="76"/>
      <c r="F11" s="76"/>
    </row>
    <row r="13" spans="1:6">
      <c r="A13" s="3"/>
    </row>
    <row r="15" spans="1:6" ht="18.75">
      <c r="A15" s="52" t="s">
        <v>58</v>
      </c>
      <c r="D15" s="52"/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77" t="s">
        <v>36</v>
      </c>
      <c r="B27" s="77"/>
      <c r="C27" s="77"/>
      <c r="D27" s="77"/>
      <c r="E27" s="77"/>
      <c r="F27" s="77"/>
    </row>
    <row r="29" spans="1:6">
      <c r="A29" s="74"/>
      <c r="B29" s="74"/>
      <c r="C29" s="74"/>
      <c r="D29" s="74"/>
      <c r="E29" s="74"/>
      <c r="F29" s="74"/>
    </row>
    <row r="30" spans="1:6">
      <c r="A30" s="74"/>
      <c r="B30" s="74"/>
      <c r="C30" s="74"/>
      <c r="D30" s="74"/>
      <c r="E30" s="74"/>
      <c r="F30" s="74"/>
    </row>
    <row r="31" spans="1:6" ht="22.5">
      <c r="A31" s="66" t="s">
        <v>7</v>
      </c>
      <c r="B31" s="66"/>
      <c r="C31" s="66"/>
      <c r="D31" s="66"/>
      <c r="E31" s="66"/>
      <c r="F31" s="66"/>
    </row>
    <row r="32" spans="1:6" ht="16.5" thickBot="1">
      <c r="A32" s="5"/>
    </row>
    <row r="33" spans="1:6">
      <c r="A33" s="67" t="s">
        <v>8</v>
      </c>
      <c r="B33" s="67" t="s">
        <v>9</v>
      </c>
      <c r="C33" s="67" t="s">
        <v>10</v>
      </c>
      <c r="D33" s="67" t="s">
        <v>40</v>
      </c>
      <c r="E33" s="67" t="s">
        <v>11</v>
      </c>
      <c r="F33" s="67" t="s">
        <v>12</v>
      </c>
    </row>
    <row r="34" spans="1:6" ht="29.25" customHeight="1" thickBot="1">
      <c r="A34" s="68"/>
      <c r="B34" s="68"/>
      <c r="C34" s="68"/>
      <c r="D34" s="68"/>
      <c r="E34" s="68"/>
      <c r="F34" s="68"/>
    </row>
    <row r="35" spans="1:6" ht="30" customHeight="1" thickBot="1">
      <c r="A35" s="6"/>
      <c r="B35" s="7"/>
      <c r="C35" s="7"/>
      <c r="D35" s="7"/>
      <c r="E35" s="7"/>
      <c r="F35" s="23">
        <f t="shared" ref="F35:F44" si="0">C35*D35*E35</f>
        <v>0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69">
        <f>(SUM(F35:F44)+SUM(E46:E49)+F65)*C50</f>
        <v>0</v>
      </c>
      <c r="E50" s="70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0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1" t="s">
        <v>23</v>
      </c>
      <c r="B55" s="72"/>
      <c r="C55" s="73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60"/>
      <c r="B56" s="61"/>
      <c r="C56" s="62"/>
      <c r="D56" s="41"/>
      <c r="E56" s="42"/>
      <c r="F56" s="42">
        <f t="shared" ref="F56:F64" si="2">D56*E56</f>
        <v>0</v>
      </c>
    </row>
    <row r="57" spans="1:8" ht="30" customHeight="1" thickBot="1">
      <c r="A57" s="60"/>
      <c r="B57" s="61"/>
      <c r="C57" s="62"/>
      <c r="D57" s="41"/>
      <c r="E57" s="42"/>
      <c r="F57" s="42">
        <f t="shared" si="2"/>
        <v>0</v>
      </c>
    </row>
    <row r="58" spans="1:8" ht="30" customHeight="1" thickBot="1">
      <c r="A58" s="60"/>
      <c r="B58" s="61"/>
      <c r="C58" s="62"/>
      <c r="D58" s="41"/>
      <c r="E58" s="42"/>
      <c r="F58" s="42">
        <f t="shared" si="2"/>
        <v>0</v>
      </c>
    </row>
    <row r="59" spans="1:8" ht="30" customHeight="1" thickBot="1">
      <c r="A59" s="60"/>
      <c r="B59" s="61"/>
      <c r="C59" s="62"/>
      <c r="D59" s="41"/>
      <c r="E59" s="42"/>
      <c r="F59" s="42">
        <f t="shared" si="2"/>
        <v>0</v>
      </c>
    </row>
    <row r="60" spans="1:8" ht="30" customHeight="1" thickBot="1">
      <c r="A60" s="60"/>
      <c r="B60" s="61"/>
      <c r="C60" s="62"/>
      <c r="D60" s="41"/>
      <c r="E60" s="42"/>
      <c r="F60" s="42">
        <f t="shared" si="2"/>
        <v>0</v>
      </c>
    </row>
    <row r="61" spans="1:8" ht="30" customHeight="1" thickBot="1">
      <c r="A61" s="60"/>
      <c r="B61" s="61"/>
      <c r="C61" s="62"/>
      <c r="D61" s="41"/>
      <c r="E61" s="42"/>
      <c r="F61" s="42">
        <f t="shared" si="2"/>
        <v>0</v>
      </c>
    </row>
    <row r="62" spans="1:8" ht="30" customHeight="1" thickBot="1">
      <c r="A62" s="60"/>
      <c r="B62" s="61"/>
      <c r="C62" s="62"/>
      <c r="D62" s="41"/>
      <c r="E62" s="42"/>
      <c r="F62" s="42">
        <f t="shared" si="2"/>
        <v>0</v>
      </c>
    </row>
    <row r="63" spans="1:8" ht="30" customHeight="1" thickBot="1">
      <c r="A63" s="60"/>
      <c r="B63" s="61"/>
      <c r="C63" s="62"/>
      <c r="D63" s="41"/>
      <c r="E63" s="42"/>
      <c r="F63" s="42">
        <f t="shared" si="2"/>
        <v>0</v>
      </c>
    </row>
    <row r="64" spans="1:8" ht="30" customHeight="1" thickBot="1">
      <c r="A64" s="60"/>
      <c r="B64" s="61"/>
      <c r="C64" s="62"/>
      <c r="D64" s="43"/>
      <c r="E64" s="44"/>
      <c r="F64" s="42">
        <f t="shared" si="2"/>
        <v>0</v>
      </c>
    </row>
    <row r="65" spans="1:6" ht="30" customHeight="1" thickBot="1">
      <c r="A65" s="63" t="s">
        <v>27</v>
      </c>
      <c r="B65" s="64"/>
      <c r="C65" s="65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0</v>
      </c>
      <c r="D67" s="49"/>
      <c r="E67" s="32"/>
      <c r="F67" s="32"/>
    </row>
    <row r="68" spans="1:6" ht="15.75">
      <c r="A68" s="16"/>
    </row>
    <row r="69" spans="1:6" ht="60" customHeight="1">
      <c r="A69" s="59" t="s">
        <v>28</v>
      </c>
      <c r="B69" s="59"/>
      <c r="C69" s="59"/>
      <c r="D69" s="59"/>
      <c r="E69" s="59"/>
      <c r="F69" s="59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64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75" t="s">
        <v>3</v>
      </c>
      <c r="B5" s="75"/>
      <c r="C5" s="75"/>
      <c r="D5" s="75"/>
      <c r="E5" s="75"/>
      <c r="F5" s="75"/>
    </row>
    <row r="7" spans="1:6" ht="27">
      <c r="A7" s="75" t="s">
        <v>4</v>
      </c>
      <c r="B7" s="75"/>
      <c r="C7" s="75"/>
      <c r="D7" s="75"/>
      <c r="E7" s="75"/>
      <c r="F7" s="75"/>
    </row>
    <row r="9" spans="1:6" ht="26.25">
      <c r="A9" s="2"/>
    </row>
    <row r="11" spans="1:6" ht="15.75">
      <c r="A11" s="4" t="s">
        <v>5</v>
      </c>
      <c r="B11" s="31"/>
      <c r="C11" s="76" t="s">
        <v>85</v>
      </c>
      <c r="D11" s="76"/>
      <c r="E11" s="76"/>
      <c r="F11" s="76"/>
    </row>
    <row r="13" spans="1:6">
      <c r="A13" s="3"/>
    </row>
    <row r="15" spans="1:6" ht="18.75">
      <c r="A15" s="52" t="s">
        <v>58</v>
      </c>
      <c r="D15" s="52" t="s">
        <v>86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77" t="s">
        <v>36</v>
      </c>
      <c r="B27" s="77"/>
      <c r="C27" s="77"/>
      <c r="D27" s="77"/>
      <c r="E27" s="77"/>
      <c r="F27" s="77"/>
    </row>
    <row r="29" spans="1:6">
      <c r="A29" s="74"/>
      <c r="B29" s="74"/>
      <c r="C29" s="74"/>
      <c r="D29" s="74"/>
      <c r="E29" s="74"/>
      <c r="F29" s="74"/>
    </row>
    <row r="30" spans="1:6">
      <c r="A30" s="74"/>
      <c r="B30" s="74"/>
      <c r="C30" s="74"/>
      <c r="D30" s="74"/>
      <c r="E30" s="74"/>
      <c r="F30" s="74"/>
    </row>
    <row r="31" spans="1:6" ht="22.5">
      <c r="A31" s="66" t="s">
        <v>7</v>
      </c>
      <c r="B31" s="66"/>
      <c r="C31" s="66"/>
      <c r="D31" s="66"/>
      <c r="E31" s="66"/>
      <c r="F31" s="66"/>
    </row>
    <row r="32" spans="1:6" ht="16.5" thickBot="1">
      <c r="A32" s="5"/>
    </row>
    <row r="33" spans="1:6">
      <c r="A33" s="67" t="s">
        <v>8</v>
      </c>
      <c r="B33" s="67" t="s">
        <v>9</v>
      </c>
      <c r="C33" s="67" t="s">
        <v>10</v>
      </c>
      <c r="D33" s="67" t="s">
        <v>40</v>
      </c>
      <c r="E33" s="67" t="s">
        <v>11</v>
      </c>
      <c r="F33" s="67" t="s">
        <v>12</v>
      </c>
    </row>
    <row r="34" spans="1:6" ht="29.25" customHeight="1" thickBot="1">
      <c r="A34" s="68"/>
      <c r="B34" s="68"/>
      <c r="C34" s="68"/>
      <c r="D34" s="68"/>
      <c r="E34" s="68"/>
      <c r="F34" s="68"/>
    </row>
    <row r="35" spans="1:6" ht="30" customHeight="1" thickBot="1">
      <c r="A35" s="6" t="s">
        <v>87</v>
      </c>
      <c r="B35" s="7" t="s">
        <v>74</v>
      </c>
      <c r="C35" s="7">
        <v>50</v>
      </c>
      <c r="D35" s="7">
        <v>0.3</v>
      </c>
      <c r="E35" s="7">
        <v>403.06</v>
      </c>
      <c r="F35" s="23">
        <f t="shared" ref="F35:F44" si="0">C35*D35*E35</f>
        <v>6045.9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5" t="s">
        <v>66</v>
      </c>
      <c r="E48" s="37">
        <f t="shared" si="1"/>
        <v>72.550799999999995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69">
        <f>(SUM(F35:F44)+SUM(E46:E49)+F65)*C50</f>
        <v>0</v>
      </c>
      <c r="E50" s="70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6118.45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1" t="s">
        <v>23</v>
      </c>
      <c r="B55" s="72"/>
      <c r="C55" s="73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60"/>
      <c r="B56" s="61"/>
      <c r="C56" s="62"/>
      <c r="D56" s="41"/>
      <c r="E56" s="42"/>
      <c r="F56" s="42">
        <f t="shared" ref="F56:F64" si="2">D56*E56</f>
        <v>0</v>
      </c>
    </row>
    <row r="57" spans="1:8" ht="30" customHeight="1" thickBot="1">
      <c r="A57" s="60"/>
      <c r="B57" s="61"/>
      <c r="C57" s="62"/>
      <c r="D57" s="41"/>
      <c r="E57" s="42"/>
      <c r="F57" s="42">
        <f t="shared" si="2"/>
        <v>0</v>
      </c>
    </row>
    <row r="58" spans="1:8" ht="30" customHeight="1" thickBot="1">
      <c r="A58" s="60"/>
      <c r="B58" s="61"/>
      <c r="C58" s="62"/>
      <c r="D58" s="41"/>
      <c r="E58" s="42"/>
      <c r="F58" s="42">
        <f t="shared" si="2"/>
        <v>0</v>
      </c>
    </row>
    <row r="59" spans="1:8" ht="30" customHeight="1" thickBot="1">
      <c r="A59" s="60"/>
      <c r="B59" s="61"/>
      <c r="C59" s="62"/>
      <c r="D59" s="41"/>
      <c r="E59" s="42"/>
      <c r="F59" s="42">
        <f t="shared" si="2"/>
        <v>0</v>
      </c>
    </row>
    <row r="60" spans="1:8" ht="30" customHeight="1" thickBot="1">
      <c r="A60" s="60"/>
      <c r="B60" s="61"/>
      <c r="C60" s="62"/>
      <c r="D60" s="41"/>
      <c r="E60" s="42"/>
      <c r="F60" s="42">
        <f t="shared" si="2"/>
        <v>0</v>
      </c>
    </row>
    <row r="61" spans="1:8" ht="30" customHeight="1" thickBot="1">
      <c r="A61" s="60"/>
      <c r="B61" s="61"/>
      <c r="C61" s="62"/>
      <c r="D61" s="41"/>
      <c r="E61" s="42"/>
      <c r="F61" s="42">
        <f t="shared" si="2"/>
        <v>0</v>
      </c>
    </row>
    <row r="62" spans="1:8" ht="30" customHeight="1" thickBot="1">
      <c r="A62" s="60"/>
      <c r="B62" s="61"/>
      <c r="C62" s="62"/>
      <c r="D62" s="41"/>
      <c r="E62" s="42"/>
      <c r="F62" s="42">
        <f t="shared" si="2"/>
        <v>0</v>
      </c>
    </row>
    <row r="63" spans="1:8" ht="30" customHeight="1" thickBot="1">
      <c r="A63" s="60"/>
      <c r="B63" s="61"/>
      <c r="C63" s="62"/>
      <c r="D63" s="41"/>
      <c r="E63" s="42"/>
      <c r="F63" s="42">
        <f t="shared" si="2"/>
        <v>0</v>
      </c>
    </row>
    <row r="64" spans="1:8" ht="30" customHeight="1" thickBot="1">
      <c r="A64" s="60"/>
      <c r="B64" s="61"/>
      <c r="C64" s="62"/>
      <c r="D64" s="43"/>
      <c r="E64" s="44"/>
      <c r="F64" s="42">
        <f t="shared" si="2"/>
        <v>0</v>
      </c>
    </row>
    <row r="65" spans="1:6" ht="30" customHeight="1" thickBot="1">
      <c r="A65" s="63" t="s">
        <v>27</v>
      </c>
      <c r="B65" s="64"/>
      <c r="C65" s="65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6118.45</v>
      </c>
      <c r="D67" s="49"/>
      <c r="E67" s="32"/>
      <c r="F67" s="32"/>
    </row>
    <row r="68" spans="1:6" ht="15.75">
      <c r="A68" s="16"/>
    </row>
    <row r="69" spans="1:6" ht="60" customHeight="1">
      <c r="A69" s="59" t="s">
        <v>28</v>
      </c>
      <c r="B69" s="59"/>
      <c r="C69" s="59"/>
      <c r="D69" s="59"/>
      <c r="E69" s="59"/>
      <c r="F69" s="59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5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75" t="s">
        <v>3</v>
      </c>
      <c r="B5" s="75"/>
      <c r="C5" s="75"/>
      <c r="D5" s="75"/>
      <c r="E5" s="75"/>
      <c r="F5" s="75"/>
    </row>
    <row r="7" spans="1:6" ht="27">
      <c r="A7" s="75" t="s">
        <v>4</v>
      </c>
      <c r="B7" s="75"/>
      <c r="C7" s="75"/>
      <c r="D7" s="75"/>
      <c r="E7" s="75"/>
      <c r="F7" s="75"/>
    </row>
    <row r="9" spans="1:6" ht="26.25">
      <c r="A9" s="2"/>
    </row>
    <row r="11" spans="1:6" ht="15.75">
      <c r="A11" s="4" t="s">
        <v>5</v>
      </c>
      <c r="B11" s="31"/>
      <c r="C11" s="76" t="s">
        <v>100</v>
      </c>
      <c r="D11" s="76"/>
      <c r="E11" s="76"/>
      <c r="F11" s="76"/>
    </row>
    <row r="13" spans="1:6">
      <c r="A13" s="3"/>
    </row>
    <row r="15" spans="1:6" ht="18.75">
      <c r="A15" s="52" t="s">
        <v>58</v>
      </c>
      <c r="D15" s="52" t="s">
        <v>69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77" t="s">
        <v>36</v>
      </c>
      <c r="B27" s="77"/>
      <c r="C27" s="77"/>
      <c r="D27" s="77"/>
      <c r="E27" s="77"/>
      <c r="F27" s="77"/>
    </row>
    <row r="29" spans="1:6">
      <c r="A29" s="74"/>
      <c r="B29" s="74"/>
      <c r="C29" s="74"/>
      <c r="D29" s="74"/>
      <c r="E29" s="74"/>
      <c r="F29" s="74"/>
    </row>
    <row r="30" spans="1:6">
      <c r="A30" s="74"/>
      <c r="B30" s="74"/>
      <c r="C30" s="74"/>
      <c r="D30" s="74"/>
      <c r="E30" s="74"/>
      <c r="F30" s="74"/>
    </row>
    <row r="31" spans="1:6" ht="22.5">
      <c r="A31" s="66" t="s">
        <v>7</v>
      </c>
      <c r="B31" s="66"/>
      <c r="C31" s="66"/>
      <c r="D31" s="66"/>
      <c r="E31" s="66"/>
      <c r="F31" s="66"/>
    </row>
    <row r="32" spans="1:6" ht="16.5" thickBot="1">
      <c r="A32" s="5"/>
    </row>
    <row r="33" spans="1:6">
      <c r="A33" s="67" t="s">
        <v>8</v>
      </c>
      <c r="B33" s="67" t="s">
        <v>9</v>
      </c>
      <c r="C33" s="67" t="s">
        <v>10</v>
      </c>
      <c r="D33" s="67" t="s">
        <v>40</v>
      </c>
      <c r="E33" s="67" t="s">
        <v>11</v>
      </c>
      <c r="F33" s="67" t="s">
        <v>12</v>
      </c>
    </row>
    <row r="34" spans="1:6" ht="29.25" customHeight="1" thickBot="1">
      <c r="A34" s="68"/>
      <c r="B34" s="68"/>
      <c r="C34" s="68"/>
      <c r="D34" s="68"/>
      <c r="E34" s="68"/>
      <c r="F34" s="68"/>
    </row>
    <row r="35" spans="1:6" ht="30" customHeight="1" thickBot="1">
      <c r="A35" s="6" t="s">
        <v>98</v>
      </c>
      <c r="B35" s="7" t="s">
        <v>48</v>
      </c>
      <c r="C35" s="7">
        <v>1</v>
      </c>
      <c r="D35" s="7">
        <v>1</v>
      </c>
      <c r="E35" s="7">
        <v>200.04</v>
      </c>
      <c r="F35" s="23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0.2</v>
      </c>
      <c r="D50" s="69">
        <f>(SUM(F35:F44)+SUM(E46:E49)+F65)*C50</f>
        <v>53.488</v>
      </c>
      <c r="E50" s="70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253.53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1" t="s">
        <v>23</v>
      </c>
      <c r="B55" s="72"/>
      <c r="C55" s="73"/>
      <c r="D55" s="56" t="s">
        <v>24</v>
      </c>
      <c r="E55" s="56" t="s">
        <v>25</v>
      </c>
      <c r="F55" s="56" t="s">
        <v>26</v>
      </c>
    </row>
    <row r="56" spans="1:8" ht="30" customHeight="1" thickBot="1">
      <c r="A56" s="60" t="s">
        <v>99</v>
      </c>
      <c r="B56" s="61"/>
      <c r="C56" s="62"/>
      <c r="D56" s="41">
        <v>1</v>
      </c>
      <c r="E56" s="42">
        <v>65</v>
      </c>
      <c r="F56" s="42">
        <f t="shared" ref="F56:F64" si="2">D56*E56</f>
        <v>65</v>
      </c>
    </row>
    <row r="57" spans="1:8" ht="30" customHeight="1" thickBot="1">
      <c r="A57" s="60" t="s">
        <v>90</v>
      </c>
      <c r="B57" s="61"/>
      <c r="C57" s="62"/>
      <c r="D57" s="41">
        <v>6</v>
      </c>
      <c r="E57" s="42">
        <v>0.4</v>
      </c>
      <c r="F57" s="42">
        <f t="shared" si="2"/>
        <v>2.4000000000000004</v>
      </c>
    </row>
    <row r="58" spans="1:8" ht="30" customHeight="1" thickBot="1">
      <c r="A58" s="60"/>
      <c r="B58" s="61"/>
      <c r="C58" s="62"/>
      <c r="D58" s="41"/>
      <c r="E58" s="42"/>
      <c r="F58" s="42">
        <f t="shared" si="2"/>
        <v>0</v>
      </c>
    </row>
    <row r="59" spans="1:8" ht="30" customHeight="1" thickBot="1">
      <c r="A59" s="60"/>
      <c r="B59" s="61"/>
      <c r="C59" s="62"/>
      <c r="D59" s="41"/>
      <c r="E59" s="42"/>
      <c r="F59" s="42">
        <f t="shared" si="2"/>
        <v>0</v>
      </c>
    </row>
    <row r="60" spans="1:8" ht="30" customHeight="1" thickBot="1">
      <c r="A60" s="60"/>
      <c r="B60" s="61"/>
      <c r="C60" s="62"/>
      <c r="D60" s="41"/>
      <c r="E60" s="42"/>
      <c r="F60" s="42">
        <f t="shared" si="2"/>
        <v>0</v>
      </c>
    </row>
    <row r="61" spans="1:8" ht="30" customHeight="1" thickBot="1">
      <c r="A61" s="60"/>
      <c r="B61" s="61"/>
      <c r="C61" s="62"/>
      <c r="D61" s="41"/>
      <c r="E61" s="42"/>
      <c r="F61" s="42">
        <f t="shared" si="2"/>
        <v>0</v>
      </c>
    </row>
    <row r="62" spans="1:8" ht="30" customHeight="1" thickBot="1">
      <c r="A62" s="60"/>
      <c r="B62" s="61"/>
      <c r="C62" s="62"/>
      <c r="D62" s="41"/>
      <c r="E62" s="42"/>
      <c r="F62" s="42">
        <f t="shared" si="2"/>
        <v>0</v>
      </c>
    </row>
    <row r="63" spans="1:8" ht="30" customHeight="1" thickBot="1">
      <c r="A63" s="60"/>
      <c r="B63" s="61"/>
      <c r="C63" s="62"/>
      <c r="D63" s="41"/>
      <c r="E63" s="42"/>
      <c r="F63" s="42">
        <f t="shared" si="2"/>
        <v>0</v>
      </c>
    </row>
    <row r="64" spans="1:8" ht="30" customHeight="1" thickBot="1">
      <c r="A64" s="60"/>
      <c r="B64" s="61"/>
      <c r="C64" s="62"/>
      <c r="D64" s="43"/>
      <c r="E64" s="44"/>
      <c r="F64" s="42">
        <f t="shared" si="2"/>
        <v>0</v>
      </c>
    </row>
    <row r="65" spans="1:6" ht="30" customHeight="1" thickBot="1">
      <c r="A65" s="63" t="s">
        <v>27</v>
      </c>
      <c r="B65" s="64"/>
      <c r="C65" s="65"/>
      <c r="D65" s="45"/>
      <c r="E65" s="46"/>
      <c r="F65" s="47">
        <f>SUM(F56:F64)</f>
        <v>67.400000000000006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320.93</v>
      </c>
      <c r="D67" s="49"/>
      <c r="E67" s="32"/>
      <c r="F67" s="32"/>
    </row>
    <row r="68" spans="1:6" ht="15.75">
      <c r="A68" s="16"/>
    </row>
    <row r="69" spans="1:6" ht="60" customHeight="1">
      <c r="A69" s="59" t="s">
        <v>28</v>
      </c>
      <c r="B69" s="59"/>
      <c r="C69" s="59"/>
      <c r="D69" s="59"/>
      <c r="E69" s="59"/>
      <c r="F69" s="59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75" t="s">
        <v>3</v>
      </c>
      <c r="B5" s="75"/>
      <c r="C5" s="75"/>
      <c r="D5" s="75"/>
      <c r="E5" s="75"/>
      <c r="F5" s="75"/>
    </row>
    <row r="7" spans="1:6" ht="27">
      <c r="A7" s="75" t="s">
        <v>4</v>
      </c>
      <c r="B7" s="75"/>
      <c r="C7" s="75"/>
      <c r="D7" s="75"/>
      <c r="E7" s="75"/>
      <c r="F7" s="75"/>
    </row>
    <row r="9" spans="1:6" ht="26.25">
      <c r="A9" s="2"/>
    </row>
    <row r="11" spans="1:6" ht="15.75">
      <c r="A11" s="4" t="s">
        <v>5</v>
      </c>
      <c r="B11" s="31"/>
      <c r="C11" s="76" t="s">
        <v>60</v>
      </c>
      <c r="D11" s="76"/>
      <c r="E11" s="76"/>
      <c r="F11" s="76"/>
    </row>
    <row r="13" spans="1:6">
      <c r="A13" s="3"/>
    </row>
    <row r="15" spans="1:6" ht="18.75">
      <c r="A15" s="52" t="s">
        <v>58</v>
      </c>
      <c r="D15" s="52"/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77" t="s">
        <v>36</v>
      </c>
      <c r="B27" s="77"/>
      <c r="C27" s="77"/>
      <c r="D27" s="77"/>
      <c r="E27" s="77"/>
      <c r="F27" s="77"/>
    </row>
    <row r="29" spans="1:6">
      <c r="A29" s="74"/>
      <c r="B29" s="74"/>
      <c r="C29" s="74"/>
      <c r="D29" s="74"/>
      <c r="E29" s="74"/>
      <c r="F29" s="74"/>
    </row>
    <row r="30" spans="1:6">
      <c r="A30" s="74"/>
      <c r="B30" s="74"/>
      <c r="C30" s="74"/>
      <c r="D30" s="74"/>
      <c r="E30" s="74"/>
      <c r="F30" s="74"/>
    </row>
    <row r="31" spans="1:6" ht="22.5">
      <c r="A31" s="66" t="s">
        <v>7</v>
      </c>
      <c r="B31" s="66"/>
      <c r="C31" s="66"/>
      <c r="D31" s="66"/>
      <c r="E31" s="66"/>
      <c r="F31" s="66"/>
    </row>
    <row r="32" spans="1:6" ht="16.5" thickBot="1">
      <c r="A32" s="5"/>
    </row>
    <row r="33" spans="1:6">
      <c r="A33" s="67" t="s">
        <v>8</v>
      </c>
      <c r="B33" s="67" t="s">
        <v>9</v>
      </c>
      <c r="C33" s="67" t="s">
        <v>10</v>
      </c>
      <c r="D33" s="67" t="s">
        <v>40</v>
      </c>
      <c r="E33" s="67" t="s">
        <v>11</v>
      </c>
      <c r="F33" s="67" t="s">
        <v>12</v>
      </c>
    </row>
    <row r="34" spans="1:6" ht="29.25" customHeight="1" thickBot="1">
      <c r="A34" s="68"/>
      <c r="B34" s="68"/>
      <c r="C34" s="68"/>
      <c r="D34" s="68"/>
      <c r="E34" s="68"/>
      <c r="F34" s="68"/>
    </row>
    <row r="35" spans="1:6" ht="30" customHeight="1" thickBot="1">
      <c r="A35" s="6"/>
      <c r="B35" s="7"/>
      <c r="C35" s="7"/>
      <c r="D35" s="7"/>
      <c r="E35" s="7"/>
      <c r="F35" s="23">
        <f t="shared" ref="F35:F43" si="0">C35*D35*E35</f>
        <v>0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69">
        <f>(SUM(F35:F44)+SUM(E46:E49)+F65)*C50</f>
        <v>0</v>
      </c>
      <c r="E50" s="70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0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1" t="s">
        <v>23</v>
      </c>
      <c r="B55" s="72"/>
      <c r="C55" s="73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60"/>
      <c r="B56" s="61"/>
      <c r="C56" s="62"/>
      <c r="D56" s="41"/>
      <c r="E56" s="42"/>
      <c r="F56" s="42">
        <f t="shared" ref="F56:F64" si="2">D56*E56</f>
        <v>0</v>
      </c>
    </row>
    <row r="57" spans="1:8" ht="30" customHeight="1" thickBot="1">
      <c r="A57" s="60"/>
      <c r="B57" s="61"/>
      <c r="C57" s="62"/>
      <c r="D57" s="41"/>
      <c r="E57" s="42"/>
      <c r="F57" s="42">
        <f t="shared" si="2"/>
        <v>0</v>
      </c>
    </row>
    <row r="58" spans="1:8" ht="30" customHeight="1" thickBot="1">
      <c r="A58" s="60"/>
      <c r="B58" s="61"/>
      <c r="C58" s="62"/>
      <c r="D58" s="41"/>
      <c r="E58" s="42"/>
      <c r="F58" s="42">
        <f t="shared" si="2"/>
        <v>0</v>
      </c>
    </row>
    <row r="59" spans="1:8" ht="30" customHeight="1" thickBot="1">
      <c r="A59" s="60"/>
      <c r="B59" s="61"/>
      <c r="C59" s="62"/>
      <c r="D59" s="41"/>
      <c r="E59" s="42"/>
      <c r="F59" s="42">
        <f t="shared" si="2"/>
        <v>0</v>
      </c>
    </row>
    <row r="60" spans="1:8" ht="30" customHeight="1" thickBot="1">
      <c r="A60" s="60"/>
      <c r="B60" s="61"/>
      <c r="C60" s="62"/>
      <c r="D60" s="41"/>
      <c r="E60" s="42"/>
      <c r="F60" s="42">
        <f t="shared" si="2"/>
        <v>0</v>
      </c>
    </row>
    <row r="61" spans="1:8" ht="30" customHeight="1" thickBot="1">
      <c r="A61" s="60"/>
      <c r="B61" s="61"/>
      <c r="C61" s="62"/>
      <c r="D61" s="41"/>
      <c r="E61" s="42"/>
      <c r="F61" s="42">
        <f t="shared" si="2"/>
        <v>0</v>
      </c>
    </row>
    <row r="62" spans="1:8" ht="30" customHeight="1" thickBot="1">
      <c r="A62" s="60"/>
      <c r="B62" s="61"/>
      <c r="C62" s="62"/>
      <c r="D62" s="41"/>
      <c r="E62" s="42"/>
      <c r="F62" s="42">
        <f t="shared" si="2"/>
        <v>0</v>
      </c>
    </row>
    <row r="63" spans="1:8" ht="30" customHeight="1" thickBot="1">
      <c r="A63" s="60"/>
      <c r="B63" s="61"/>
      <c r="C63" s="62"/>
      <c r="D63" s="41"/>
      <c r="E63" s="42"/>
      <c r="F63" s="42">
        <f t="shared" si="2"/>
        <v>0</v>
      </c>
    </row>
    <row r="64" spans="1:8" ht="30" customHeight="1" thickBot="1">
      <c r="A64" s="60"/>
      <c r="B64" s="61"/>
      <c r="C64" s="62"/>
      <c r="D64" s="43"/>
      <c r="E64" s="44"/>
      <c r="F64" s="42">
        <f t="shared" si="2"/>
        <v>0</v>
      </c>
    </row>
    <row r="65" spans="1:6" ht="30" customHeight="1" thickBot="1">
      <c r="A65" s="63" t="s">
        <v>27</v>
      </c>
      <c r="B65" s="64"/>
      <c r="C65" s="65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0</v>
      </c>
      <c r="D67" s="49"/>
      <c r="E67" s="32"/>
      <c r="F67" s="32"/>
    </row>
    <row r="68" spans="1:6" ht="15.75">
      <c r="A68" s="16"/>
    </row>
    <row r="69" spans="1:6" ht="60" customHeight="1">
      <c r="A69" s="59" t="s">
        <v>28</v>
      </c>
      <c r="B69" s="59"/>
      <c r="C69" s="59"/>
      <c r="D69" s="59"/>
      <c r="E69" s="59"/>
      <c r="F69" s="59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75" t="s">
        <v>3</v>
      </c>
      <c r="B5" s="75"/>
      <c r="C5" s="75"/>
      <c r="D5" s="75"/>
      <c r="E5" s="75"/>
      <c r="F5" s="75"/>
    </row>
    <row r="7" spans="1:6" ht="27">
      <c r="A7" s="75" t="s">
        <v>4</v>
      </c>
      <c r="B7" s="75"/>
      <c r="C7" s="75"/>
      <c r="D7" s="75"/>
      <c r="E7" s="75"/>
      <c r="F7" s="75"/>
    </row>
    <row r="9" spans="1:6" ht="26.25">
      <c r="A9" s="2"/>
    </row>
    <row r="11" spans="1:6" ht="15.75">
      <c r="A11" s="4" t="s">
        <v>5</v>
      </c>
      <c r="B11" s="31"/>
      <c r="C11" s="76" t="s">
        <v>61</v>
      </c>
      <c r="D11" s="76"/>
      <c r="E11" s="76"/>
      <c r="F11" s="76"/>
    </row>
    <row r="13" spans="1:6">
      <c r="A13" s="3"/>
    </row>
    <row r="15" spans="1:6" ht="18.75">
      <c r="A15" s="52" t="s">
        <v>58</v>
      </c>
      <c r="D15" s="52"/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77" t="s">
        <v>36</v>
      </c>
      <c r="B27" s="77"/>
      <c r="C27" s="77"/>
      <c r="D27" s="77"/>
      <c r="E27" s="77"/>
      <c r="F27" s="77"/>
    </row>
    <row r="29" spans="1:6">
      <c r="A29" s="74"/>
      <c r="B29" s="74"/>
      <c r="C29" s="74"/>
      <c r="D29" s="74"/>
      <c r="E29" s="74"/>
      <c r="F29" s="74"/>
    </row>
    <row r="30" spans="1:6">
      <c r="A30" s="74"/>
      <c r="B30" s="74"/>
      <c r="C30" s="74"/>
      <c r="D30" s="74"/>
      <c r="E30" s="74"/>
      <c r="F30" s="74"/>
    </row>
    <row r="31" spans="1:6" ht="22.5">
      <c r="A31" s="66" t="s">
        <v>7</v>
      </c>
      <c r="B31" s="66"/>
      <c r="C31" s="66"/>
      <c r="D31" s="66"/>
      <c r="E31" s="66"/>
      <c r="F31" s="66"/>
    </row>
    <row r="32" spans="1:6" ht="16.5" thickBot="1">
      <c r="A32" s="5"/>
    </row>
    <row r="33" spans="1:6">
      <c r="A33" s="67" t="s">
        <v>8</v>
      </c>
      <c r="B33" s="67" t="s">
        <v>9</v>
      </c>
      <c r="C33" s="67" t="s">
        <v>10</v>
      </c>
      <c r="D33" s="67" t="s">
        <v>40</v>
      </c>
      <c r="E33" s="67" t="s">
        <v>11</v>
      </c>
      <c r="F33" s="67" t="s">
        <v>12</v>
      </c>
    </row>
    <row r="34" spans="1:6" ht="29.25" customHeight="1" thickBot="1">
      <c r="A34" s="68"/>
      <c r="B34" s="68"/>
      <c r="C34" s="68"/>
      <c r="D34" s="68"/>
      <c r="E34" s="68"/>
      <c r="F34" s="68"/>
    </row>
    <row r="35" spans="1:6" ht="30" customHeight="1" thickBot="1">
      <c r="A35" s="6"/>
      <c r="B35" s="7"/>
      <c r="C35" s="7"/>
      <c r="D35" s="7"/>
      <c r="E35" s="7"/>
      <c r="F35" s="23">
        <f t="shared" ref="F35:F44" si="0">C35*D35*E35</f>
        <v>0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69">
        <f>(SUM(F35:F44)+SUM(E46:E49)+F65)*C50</f>
        <v>0</v>
      </c>
      <c r="E50" s="70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0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1" t="s">
        <v>23</v>
      </c>
      <c r="B55" s="72"/>
      <c r="C55" s="73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60"/>
      <c r="B56" s="61"/>
      <c r="C56" s="62"/>
      <c r="D56" s="41"/>
      <c r="E56" s="42"/>
      <c r="F56" s="42"/>
    </row>
    <row r="57" spans="1:8" ht="30" customHeight="1" thickBot="1">
      <c r="A57" s="60"/>
      <c r="B57" s="61"/>
      <c r="C57" s="62"/>
      <c r="D57" s="41"/>
      <c r="E57" s="42"/>
      <c r="F57" s="42">
        <f t="shared" ref="F57:F64" si="2">D57*E57</f>
        <v>0</v>
      </c>
    </row>
    <row r="58" spans="1:8" ht="30" customHeight="1" thickBot="1">
      <c r="A58" s="60"/>
      <c r="B58" s="61"/>
      <c r="C58" s="62"/>
      <c r="D58" s="41"/>
      <c r="E58" s="42"/>
      <c r="F58" s="42">
        <f t="shared" si="2"/>
        <v>0</v>
      </c>
    </row>
    <row r="59" spans="1:8" ht="30" customHeight="1" thickBot="1">
      <c r="A59" s="60"/>
      <c r="B59" s="61"/>
      <c r="C59" s="62"/>
      <c r="D59" s="41"/>
      <c r="E59" s="42"/>
      <c r="F59" s="42">
        <f t="shared" si="2"/>
        <v>0</v>
      </c>
    </row>
    <row r="60" spans="1:8" ht="30" customHeight="1" thickBot="1">
      <c r="A60" s="60"/>
      <c r="B60" s="61"/>
      <c r="C60" s="62"/>
      <c r="D60" s="41"/>
      <c r="E60" s="42"/>
      <c r="F60" s="42">
        <f t="shared" si="2"/>
        <v>0</v>
      </c>
    </row>
    <row r="61" spans="1:8" ht="30" customHeight="1" thickBot="1">
      <c r="A61" s="60"/>
      <c r="B61" s="61"/>
      <c r="C61" s="62"/>
      <c r="D61" s="41"/>
      <c r="E61" s="42"/>
      <c r="F61" s="42">
        <f t="shared" si="2"/>
        <v>0</v>
      </c>
    </row>
    <row r="62" spans="1:8" ht="30" customHeight="1" thickBot="1">
      <c r="A62" s="60"/>
      <c r="B62" s="61"/>
      <c r="C62" s="62"/>
      <c r="D62" s="41"/>
      <c r="E62" s="42"/>
      <c r="F62" s="42">
        <f t="shared" si="2"/>
        <v>0</v>
      </c>
    </row>
    <row r="63" spans="1:8" ht="30" customHeight="1" thickBot="1">
      <c r="A63" s="60"/>
      <c r="B63" s="61"/>
      <c r="C63" s="62"/>
      <c r="D63" s="41"/>
      <c r="E63" s="42"/>
      <c r="F63" s="42">
        <f t="shared" si="2"/>
        <v>0</v>
      </c>
    </row>
    <row r="64" spans="1:8" ht="30" customHeight="1" thickBot="1">
      <c r="A64" s="60"/>
      <c r="B64" s="61"/>
      <c r="C64" s="62"/>
      <c r="D64" s="43"/>
      <c r="E64" s="44"/>
      <c r="F64" s="42">
        <f t="shared" si="2"/>
        <v>0</v>
      </c>
    </row>
    <row r="65" spans="1:6" ht="30" customHeight="1" thickBot="1">
      <c r="A65" s="63" t="s">
        <v>27</v>
      </c>
      <c r="B65" s="64"/>
      <c r="C65" s="65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0</v>
      </c>
      <c r="D67" s="49"/>
      <c r="E67" s="32"/>
      <c r="F67" s="32"/>
    </row>
    <row r="68" spans="1:6" ht="15.75">
      <c r="A68" s="16"/>
    </row>
    <row r="69" spans="1:6" ht="60" customHeight="1">
      <c r="A69" s="59" t="s">
        <v>28</v>
      </c>
      <c r="B69" s="59"/>
      <c r="C69" s="59"/>
      <c r="D69" s="59"/>
      <c r="E69" s="59"/>
      <c r="F69" s="59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topLeftCell="A34" zoomScaleNormal="100" workbookViewId="0">
      <selection activeCell="B35" sqref="B35"/>
    </sheetView>
  </sheetViews>
  <sheetFormatPr defaultRowHeight="15"/>
  <cols>
    <col min="1" max="1" width="42" customWidth="1"/>
    <col min="2" max="2" width="16.7109375" customWidth="1"/>
    <col min="3" max="4" width="17.28515625" customWidth="1"/>
    <col min="5" max="5" width="19" customWidth="1"/>
    <col min="6" max="6" width="13.140625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75" t="s">
        <v>3</v>
      </c>
      <c r="B5" s="75"/>
      <c r="C5" s="75"/>
      <c r="D5" s="75"/>
      <c r="E5" s="75"/>
      <c r="F5" s="75"/>
    </row>
    <row r="7" spans="1:6" ht="27">
      <c r="A7" s="75" t="s">
        <v>4</v>
      </c>
      <c r="B7" s="75"/>
      <c r="C7" s="75"/>
      <c r="D7" s="75"/>
      <c r="E7" s="75"/>
      <c r="F7" s="75"/>
    </row>
    <row r="9" spans="1:6" ht="26.25">
      <c r="A9" s="2"/>
    </row>
    <row r="11" spans="1:6" ht="15.75">
      <c r="A11" s="4" t="s">
        <v>5</v>
      </c>
      <c r="B11" s="31"/>
      <c r="C11" s="76" t="s">
        <v>61</v>
      </c>
      <c r="D11" s="76"/>
      <c r="E11" s="76"/>
      <c r="F11" s="76"/>
    </row>
    <row r="13" spans="1:6">
      <c r="A13" s="3"/>
    </row>
    <row r="15" spans="1:6" ht="18.75">
      <c r="A15" s="52" t="s">
        <v>58</v>
      </c>
      <c r="D15" s="52" t="s">
        <v>59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77" t="s">
        <v>36</v>
      </c>
      <c r="B27" s="77"/>
      <c r="C27" s="77"/>
      <c r="D27" s="77"/>
      <c r="E27" s="77"/>
      <c r="F27" s="77"/>
    </row>
    <row r="29" spans="1:6">
      <c r="A29" s="74"/>
      <c r="B29" s="74"/>
      <c r="C29" s="74"/>
      <c r="D29" s="74"/>
      <c r="E29" s="74"/>
      <c r="F29" s="74"/>
    </row>
    <row r="30" spans="1:6">
      <c r="A30" s="74"/>
      <c r="B30" s="74"/>
      <c r="C30" s="74"/>
      <c r="D30" s="74"/>
      <c r="E30" s="74"/>
      <c r="F30" s="74"/>
    </row>
    <row r="31" spans="1:6" ht="22.5">
      <c r="A31" s="66" t="s">
        <v>7</v>
      </c>
      <c r="B31" s="66"/>
      <c r="C31" s="66"/>
      <c r="D31" s="66"/>
      <c r="E31" s="66"/>
      <c r="F31" s="66"/>
    </row>
    <row r="32" spans="1:6" ht="16.5" thickBot="1">
      <c r="A32" s="5"/>
    </row>
    <row r="33" spans="1:6" ht="24" customHeight="1">
      <c r="A33" s="79" t="s">
        <v>8</v>
      </c>
      <c r="B33" s="81" t="s">
        <v>12</v>
      </c>
      <c r="C33" s="78"/>
      <c r="D33" s="78"/>
      <c r="E33" s="78"/>
    </row>
    <row r="34" spans="1:6" ht="15.75" thickBot="1">
      <c r="A34" s="80"/>
      <c r="B34" s="82"/>
      <c r="C34" s="78"/>
      <c r="D34" s="78"/>
      <c r="E34" s="78"/>
    </row>
    <row r="35" spans="1:6" ht="30" customHeight="1" thickBot="1">
      <c r="A35" s="13" t="s">
        <v>41</v>
      </c>
      <c r="B35" s="25">
        <f>SUM('1:8'!E51)</f>
        <v>13666.53</v>
      </c>
      <c r="C35" s="24"/>
      <c r="D35" s="24"/>
      <c r="E35" s="24"/>
    </row>
    <row r="36" spans="1:6" ht="15.75">
      <c r="A36" s="8"/>
    </row>
    <row r="37" spans="1:6" ht="15.75">
      <c r="A37" s="8"/>
    </row>
    <row r="38" spans="1:6" ht="16.5" thickBot="1">
      <c r="A38" s="14" t="s">
        <v>22</v>
      </c>
    </row>
    <row r="39" spans="1:6" ht="30" customHeight="1" thickBot="1">
      <c r="A39" s="63" t="s">
        <v>42</v>
      </c>
      <c r="B39" s="64"/>
      <c r="C39" s="64"/>
      <c r="D39" s="25">
        <f>SUM('1:8'!F65)</f>
        <v>877.4</v>
      </c>
      <c r="E39" s="26"/>
    </row>
    <row r="40" spans="1:6" ht="15.75">
      <c r="A40" s="16"/>
    </row>
    <row r="41" spans="1:6" ht="16.5" thickBot="1">
      <c r="A41" s="8" t="s">
        <v>37</v>
      </c>
      <c r="B41" s="20"/>
      <c r="C41" s="25">
        <f>B35+D39</f>
        <v>14543.93</v>
      </c>
      <c r="D41" s="20"/>
      <c r="E41" s="20"/>
      <c r="F41" s="20"/>
    </row>
    <row r="42" spans="1:6" ht="15.75">
      <c r="A42" s="16"/>
    </row>
    <row r="43" spans="1:6" ht="60" customHeight="1">
      <c r="A43" s="59" t="s">
        <v>28</v>
      </c>
      <c r="B43" s="59"/>
      <c r="C43" s="59"/>
      <c r="D43" s="59"/>
      <c r="E43" s="59"/>
      <c r="F43" s="59"/>
    </row>
    <row r="44" spans="1:6" ht="15.75">
      <c r="A44" s="21" t="s">
        <v>29</v>
      </c>
    </row>
    <row r="45" spans="1:6" ht="15.75">
      <c r="A45" s="16"/>
    </row>
    <row r="46" spans="1:6" ht="15.75">
      <c r="A46" s="16"/>
    </row>
    <row r="47" spans="1:6" ht="15.75">
      <c r="A47" s="16"/>
    </row>
    <row r="48" spans="1:6" ht="15.75">
      <c r="A48" s="14" t="s">
        <v>30</v>
      </c>
      <c r="D48" s="14" t="s">
        <v>39</v>
      </c>
    </row>
    <row r="49" spans="1:5" ht="15.75">
      <c r="A49" s="14" t="s">
        <v>2</v>
      </c>
    </row>
    <row r="50" spans="1:5" ht="15.75">
      <c r="A50" s="14"/>
    </row>
    <row r="51" spans="1:5" ht="15.75">
      <c r="A51" s="16" t="s">
        <v>31</v>
      </c>
      <c r="D51" s="16" t="s">
        <v>32</v>
      </c>
    </row>
    <row r="52" spans="1:5" ht="15.75">
      <c r="A52" s="16" t="s">
        <v>38</v>
      </c>
      <c r="B52" s="16" t="s">
        <v>33</v>
      </c>
      <c r="D52" s="16" t="s">
        <v>38</v>
      </c>
      <c r="E52" s="16"/>
    </row>
    <row r="53" spans="1:5" ht="15.75">
      <c r="A53" s="16"/>
    </row>
    <row r="54" spans="1:5" ht="15.75">
      <c r="A54" s="16"/>
    </row>
  </sheetData>
  <mergeCells count="14">
    <mergeCell ref="A43:F43"/>
    <mergeCell ref="D33:D34"/>
    <mergeCell ref="A29:F29"/>
    <mergeCell ref="A30:F30"/>
    <mergeCell ref="A39:C39"/>
    <mergeCell ref="A33:A34"/>
    <mergeCell ref="C33:C34"/>
    <mergeCell ref="E33:E34"/>
    <mergeCell ref="B33:B34"/>
    <mergeCell ref="A5:F5"/>
    <mergeCell ref="A7:F7"/>
    <mergeCell ref="C11:F11"/>
    <mergeCell ref="A27:F27"/>
    <mergeCell ref="A31:F31"/>
  </mergeCells>
  <pageMargins left="0.7" right="0.16" top="0.75" bottom="0.75" header="0.3" footer="0.3"/>
  <pageSetup paperSize="9" scale="7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6</vt:lpstr>
      <vt:lpstr>7</vt:lpstr>
      <vt:lpstr>8</vt:lpstr>
      <vt:lpstr>2018 год</vt:lpstr>
      <vt:lpstr>Лист2</vt:lpstr>
      <vt:lpstr>Работы</vt:lpstr>
      <vt:lpstr>Ед_изм</vt:lpstr>
      <vt:lpstr>Материал</vt:lpstr>
      <vt:lpstr>Наим_работ</vt:lpstr>
      <vt:lpstr>Наименвание_работ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2018-12-04T12:03:55Z</cp:lastPrinted>
  <dcterms:created xsi:type="dcterms:W3CDTF">2018-09-26T08:15:46Z</dcterms:created>
  <dcterms:modified xsi:type="dcterms:W3CDTF">2018-12-04T12:03:58Z</dcterms:modified>
</cp:coreProperties>
</file>