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655" windowHeight="4635" firstSheet="15" activeTab="32"/>
  </bookViews>
  <sheets>
    <sheet name="1" sheetId="48" r:id="rId1"/>
    <sheet name="2" sheetId="30" r:id="rId2"/>
    <sheet name="3" sheetId="46" r:id="rId3"/>
    <sheet name="4" sheetId="31" r:id="rId4"/>
    <sheet name="5" sheetId="51" r:id="rId5"/>
    <sheet name="6" sheetId="32" r:id="rId6"/>
    <sheet name="7" sheetId="33" r:id="rId7"/>
    <sheet name="8" sheetId="42" r:id="rId8"/>
    <sheet name="9" sheetId="43" r:id="rId9"/>
    <sheet name="10" sheetId="44" r:id="rId10"/>
    <sheet name="11" sheetId="45" r:id="rId11"/>
    <sheet name="12" sheetId="47" r:id="rId12"/>
    <sheet name="13" sheetId="49" r:id="rId13"/>
    <sheet name="14" sheetId="36" r:id="rId14"/>
    <sheet name="15" sheetId="62" r:id="rId15"/>
    <sheet name="16" sheetId="55" r:id="rId16"/>
    <sheet name="17" sheetId="56" r:id="rId17"/>
    <sheet name="18" sheetId="57" r:id="rId18"/>
    <sheet name="19" sheetId="58" r:id="rId19"/>
    <sheet name="20" sheetId="60" r:id="rId20"/>
    <sheet name="21" sheetId="39" r:id="rId21"/>
    <sheet name="22" sheetId="63" r:id="rId22"/>
    <sheet name="23" sheetId="64" r:id="rId23"/>
    <sheet name="24" sheetId="40" r:id="rId24"/>
    <sheet name="25" sheetId="65" r:id="rId25"/>
    <sheet name="26" sheetId="66" r:id="rId26"/>
    <sheet name="27" sheetId="67" r:id="rId27"/>
    <sheet name="28" sheetId="68" r:id="rId28"/>
    <sheet name="29" sheetId="69" r:id="rId29"/>
    <sheet name="30" sheetId="70" r:id="rId30"/>
    <sheet name="2018 год" sheetId="16" r:id="rId31"/>
    <sheet name="Лист2" sheetId="29" r:id="rId32"/>
    <sheet name="Работы" sheetId="61" r:id="rId33"/>
  </sheets>
  <definedNames>
    <definedName name="Ед_изм">Лист2!$B$1:$B$8</definedName>
    <definedName name="_xlnm.Print_Titles" localSheetId="32">Работы!$1:$2</definedName>
    <definedName name="Материал">Лист2!$C$1:$C$19</definedName>
    <definedName name="Наим_работ">Лист2!$A$1:$A$38</definedName>
    <definedName name="Наименвание_работ">Лист2!$A$1:$A$4</definedName>
  </definedNames>
  <calcPr calcId="125725"/>
</workbook>
</file>

<file path=xl/calcChain.xml><?xml version="1.0" encoding="utf-8"?>
<calcChain xmlns="http://schemas.openxmlformats.org/spreadsheetml/2006/main">
  <c r="H32" i="61"/>
  <c r="I32"/>
  <c r="J32"/>
  <c r="K32"/>
  <c r="G32"/>
  <c r="K31"/>
  <c r="J31"/>
  <c r="I31"/>
  <c r="H31"/>
  <c r="G31"/>
  <c r="F31"/>
  <c r="D39" i="16"/>
  <c r="F64" i="70"/>
  <c r="F63"/>
  <c r="F62"/>
  <c r="F61"/>
  <c r="F60"/>
  <c r="F59"/>
  <c r="F58"/>
  <c r="F57"/>
  <c r="F65" s="1"/>
  <c r="E49"/>
  <c r="E47"/>
  <c r="E46"/>
  <c r="F44"/>
  <c r="F43"/>
  <c r="F42"/>
  <c r="F41"/>
  <c r="F40"/>
  <c r="F39"/>
  <c r="F38"/>
  <c r="F37"/>
  <c r="F36"/>
  <c r="F35"/>
  <c r="E48" s="1"/>
  <c r="J30" i="61"/>
  <c r="F30"/>
  <c r="F64" i="69"/>
  <c r="F63"/>
  <c r="F62"/>
  <c r="F61"/>
  <c r="F60"/>
  <c r="F59"/>
  <c r="F58"/>
  <c r="F57"/>
  <c r="F65" s="1"/>
  <c r="E49"/>
  <c r="E48"/>
  <c r="G30" i="61" s="1"/>
  <c r="E47" i="69"/>
  <c r="E46"/>
  <c r="F44"/>
  <c r="F43"/>
  <c r="F42"/>
  <c r="F41"/>
  <c r="F40"/>
  <c r="F39"/>
  <c r="F38"/>
  <c r="F37"/>
  <c r="F36"/>
  <c r="F35"/>
  <c r="K29" i="61"/>
  <c r="J29"/>
  <c r="I29"/>
  <c r="H29"/>
  <c r="G29"/>
  <c r="F29"/>
  <c r="F64" i="68"/>
  <c r="F63"/>
  <c r="F62"/>
  <c r="F61"/>
  <c r="F60"/>
  <c r="F59"/>
  <c r="F58"/>
  <c r="F57"/>
  <c r="F65" s="1"/>
  <c r="E48"/>
  <c r="E47"/>
  <c r="E46"/>
  <c r="F44"/>
  <c r="F43"/>
  <c r="F42"/>
  <c r="F41"/>
  <c r="F40"/>
  <c r="F39"/>
  <c r="F38"/>
  <c r="F37"/>
  <c r="F36"/>
  <c r="F35"/>
  <c r="K28" i="61"/>
  <c r="J28"/>
  <c r="I28"/>
  <c r="H28"/>
  <c r="G28"/>
  <c r="F28"/>
  <c r="F35" i="67"/>
  <c r="F36"/>
  <c r="F64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K27" i="61"/>
  <c r="J27"/>
  <c r="I27"/>
  <c r="H27"/>
  <c r="G27"/>
  <c r="F64" i="66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26" i="61"/>
  <c r="J26"/>
  <c r="I26"/>
  <c r="H26"/>
  <c r="G26"/>
  <c r="F64" i="65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25" i="61"/>
  <c r="J25"/>
  <c r="I25"/>
  <c r="H25"/>
  <c r="G25"/>
  <c r="K24"/>
  <c r="J24"/>
  <c r="I24"/>
  <c r="H24"/>
  <c r="G24"/>
  <c r="K23"/>
  <c r="J23"/>
  <c r="I23"/>
  <c r="H23"/>
  <c r="G23"/>
  <c r="F25"/>
  <c r="F24"/>
  <c r="F23"/>
  <c r="F64" i="64"/>
  <c r="F63"/>
  <c r="F62"/>
  <c r="F61"/>
  <c r="F60"/>
  <c r="F59"/>
  <c r="F58"/>
  <c r="F57"/>
  <c r="F56"/>
  <c r="F65" s="1"/>
  <c r="E48"/>
  <c r="E47"/>
  <c r="E46"/>
  <c r="F43"/>
  <c r="F42"/>
  <c r="F41"/>
  <c r="F40"/>
  <c r="F39"/>
  <c r="F38"/>
  <c r="F37"/>
  <c r="F36"/>
  <c r="F35"/>
  <c r="F64" i="63"/>
  <c r="F63"/>
  <c r="F62"/>
  <c r="F61"/>
  <c r="F60"/>
  <c r="F59"/>
  <c r="F58"/>
  <c r="F57"/>
  <c r="F56"/>
  <c r="E48"/>
  <c r="E47"/>
  <c r="E46"/>
  <c r="F43"/>
  <c r="F42"/>
  <c r="F41"/>
  <c r="F40"/>
  <c r="F39"/>
  <c r="F38"/>
  <c r="F37"/>
  <c r="F36"/>
  <c r="F35"/>
  <c r="K22" i="61"/>
  <c r="J22"/>
  <c r="I22"/>
  <c r="H22"/>
  <c r="G22"/>
  <c r="K21"/>
  <c r="J21"/>
  <c r="I21"/>
  <c r="H21"/>
  <c r="G21"/>
  <c r="K20"/>
  <c r="J20"/>
  <c r="I20"/>
  <c r="H20"/>
  <c r="G20"/>
  <c r="K19"/>
  <c r="J19"/>
  <c r="I19"/>
  <c r="H19"/>
  <c r="G19"/>
  <c r="K18"/>
  <c r="J18"/>
  <c r="I18"/>
  <c r="H18"/>
  <c r="G18"/>
  <c r="K17"/>
  <c r="J17"/>
  <c r="I17"/>
  <c r="H17"/>
  <c r="G17"/>
  <c r="F17"/>
  <c r="K16"/>
  <c r="J16"/>
  <c r="I16"/>
  <c r="H16"/>
  <c r="G16"/>
  <c r="K15"/>
  <c r="J15"/>
  <c r="I15"/>
  <c r="H15"/>
  <c r="G15"/>
  <c r="K14"/>
  <c r="J14"/>
  <c r="I14"/>
  <c r="H14"/>
  <c r="G14"/>
  <c r="K13"/>
  <c r="J13"/>
  <c r="I13"/>
  <c r="H13"/>
  <c r="G13"/>
  <c r="K12"/>
  <c r="J12"/>
  <c r="I12"/>
  <c r="H12"/>
  <c r="G12"/>
  <c r="K11"/>
  <c r="J11"/>
  <c r="I11"/>
  <c r="H11"/>
  <c r="G11"/>
  <c r="K10"/>
  <c r="J10"/>
  <c r="I10"/>
  <c r="H10"/>
  <c r="G10"/>
  <c r="K9"/>
  <c r="J9"/>
  <c r="I9"/>
  <c r="H9"/>
  <c r="G9"/>
  <c r="K8"/>
  <c r="J8"/>
  <c r="I8"/>
  <c r="H8"/>
  <c r="K7"/>
  <c r="J7"/>
  <c r="I7"/>
  <c r="H7"/>
  <c r="G7"/>
  <c r="K6"/>
  <c r="J6"/>
  <c r="I6"/>
  <c r="H6"/>
  <c r="G6"/>
  <c r="K5"/>
  <c r="J5"/>
  <c r="I5"/>
  <c r="H5"/>
  <c r="G5"/>
  <c r="K4"/>
  <c r="J4"/>
  <c r="I4"/>
  <c r="H4"/>
  <c r="G4"/>
  <c r="K3"/>
  <c r="J3"/>
  <c r="I3"/>
  <c r="H3"/>
  <c r="G3"/>
  <c r="F64" i="62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F22" i="61"/>
  <c r="F21"/>
  <c r="F20"/>
  <c r="F18"/>
  <c r="F19"/>
  <c r="F16"/>
  <c r="F15"/>
  <c r="F14"/>
  <c r="F13"/>
  <c r="F12"/>
  <c r="F11"/>
  <c r="F10"/>
  <c r="F9"/>
  <c r="F8"/>
  <c r="F7"/>
  <c r="F6"/>
  <c r="F5"/>
  <c r="F4"/>
  <c r="F3"/>
  <c r="F64" i="60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58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57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E46" i="56"/>
  <c r="E47"/>
  <c r="E48"/>
  <c r="F64"/>
  <c r="F63"/>
  <c r="F62"/>
  <c r="F61"/>
  <c r="F60"/>
  <c r="F59"/>
  <c r="F58"/>
  <c r="F57"/>
  <c r="F56"/>
  <c r="F44"/>
  <c r="F43"/>
  <c r="F42"/>
  <c r="F41"/>
  <c r="F40"/>
  <c r="F39"/>
  <c r="F38"/>
  <c r="F37"/>
  <c r="F36"/>
  <c r="E49" s="1"/>
  <c r="F35"/>
  <c r="F64" i="55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E46" i="32"/>
  <c r="E47"/>
  <c r="E48"/>
  <c r="E49"/>
  <c r="D50" i="70" l="1"/>
  <c r="E51"/>
  <c r="E51" i="69"/>
  <c r="I30" i="61" s="1"/>
  <c r="D50" i="69"/>
  <c r="H30" i="61" s="1"/>
  <c r="E49" i="68"/>
  <c r="D50" s="1"/>
  <c r="D50" i="67"/>
  <c r="E51" s="1"/>
  <c r="E51" i="66"/>
  <c r="C67" s="1"/>
  <c r="D50"/>
  <c r="D50" i="65"/>
  <c r="E51" s="1"/>
  <c r="C67" s="1"/>
  <c r="D50" i="64"/>
  <c r="E49"/>
  <c r="E51" s="1"/>
  <c r="C67" s="1"/>
  <c r="F65" i="63"/>
  <c r="E49"/>
  <c r="D50" s="1"/>
  <c r="E51" s="1"/>
  <c r="C67" s="1"/>
  <c r="E48" i="62"/>
  <c r="E49" i="60"/>
  <c r="E49" i="58"/>
  <c r="D50" s="1"/>
  <c r="F65" i="57"/>
  <c r="E49"/>
  <c r="D50" s="1"/>
  <c r="F65" i="56"/>
  <c r="E48" i="55"/>
  <c r="F64" i="51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49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48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E49" i="36"/>
  <c r="E46"/>
  <c r="E47"/>
  <c r="E48"/>
  <c r="F64" i="47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F64" i="46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45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F64" i="44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43"/>
  <c r="F63"/>
  <c r="F62"/>
  <c r="F61"/>
  <c r="F60"/>
  <c r="F59"/>
  <c r="F58"/>
  <c r="F57"/>
  <c r="F65" s="1"/>
  <c r="F56"/>
  <c r="E48"/>
  <c r="E47"/>
  <c r="E46"/>
  <c r="F44"/>
  <c r="F43"/>
  <c r="F42"/>
  <c r="F41"/>
  <c r="F40"/>
  <c r="F39"/>
  <c r="F38"/>
  <c r="F37"/>
  <c r="F36"/>
  <c r="F35"/>
  <c r="F64" i="42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57" i="40"/>
  <c r="F44"/>
  <c r="F35"/>
  <c r="F36"/>
  <c r="F56" i="39"/>
  <c r="F57"/>
  <c r="F35"/>
  <c r="F36"/>
  <c r="F37"/>
  <c r="F35" i="36"/>
  <c r="F36"/>
  <c r="F44"/>
  <c r="F56"/>
  <c r="F57"/>
  <c r="F56" i="33"/>
  <c r="F57"/>
  <c r="F65" s="1"/>
  <c r="F44"/>
  <c r="F35"/>
  <c r="F36"/>
  <c r="F56" i="32"/>
  <c r="F57"/>
  <c r="F35"/>
  <c r="F36"/>
  <c r="F56" i="31"/>
  <c r="F57"/>
  <c r="F44"/>
  <c r="F35"/>
  <c r="F36"/>
  <c r="F56" i="30"/>
  <c r="F57"/>
  <c r="F44"/>
  <c r="F35"/>
  <c r="F36"/>
  <c r="E49"/>
  <c r="E48"/>
  <c r="E47"/>
  <c r="E46"/>
  <c r="F64" i="40"/>
  <c r="F63"/>
  <c r="F62"/>
  <c r="F61"/>
  <c r="F60"/>
  <c r="F59"/>
  <c r="F58"/>
  <c r="F65"/>
  <c r="E48"/>
  <c r="E47"/>
  <c r="E46"/>
  <c r="F43"/>
  <c r="F42"/>
  <c r="F41"/>
  <c r="F40"/>
  <c r="F39"/>
  <c r="F38"/>
  <c r="F37"/>
  <c r="F64" i="39"/>
  <c r="F63"/>
  <c r="F62"/>
  <c r="F61"/>
  <c r="F60"/>
  <c r="F59"/>
  <c r="F58"/>
  <c r="F65"/>
  <c r="E48"/>
  <c r="E47"/>
  <c r="E46"/>
  <c r="F43"/>
  <c r="F42"/>
  <c r="F41"/>
  <c r="F40"/>
  <c r="F39"/>
  <c r="F38"/>
  <c r="F64" i="36"/>
  <c r="F63"/>
  <c r="F62"/>
  <c r="F61"/>
  <c r="F60"/>
  <c r="F59"/>
  <c r="F58"/>
  <c r="F65"/>
  <c r="F43"/>
  <c r="F42"/>
  <c r="F41"/>
  <c r="F40"/>
  <c r="F39"/>
  <c r="F38"/>
  <c r="F37"/>
  <c r="F64" i="33"/>
  <c r="F63"/>
  <c r="F62"/>
  <c r="F61"/>
  <c r="F60"/>
  <c r="F59"/>
  <c r="F58"/>
  <c r="E48"/>
  <c r="E47"/>
  <c r="E46"/>
  <c r="F43"/>
  <c r="F42"/>
  <c r="F41"/>
  <c r="F40"/>
  <c r="F39"/>
  <c r="F38"/>
  <c r="F37"/>
  <c r="F64" i="32"/>
  <c r="F63"/>
  <c r="F62"/>
  <c r="F61"/>
  <c r="F60"/>
  <c r="F59"/>
  <c r="F58"/>
  <c r="F65"/>
  <c r="F43"/>
  <c r="F42"/>
  <c r="F41"/>
  <c r="F40"/>
  <c r="F39"/>
  <c r="F38"/>
  <c r="F37"/>
  <c r="F64" i="31"/>
  <c r="F63"/>
  <c r="F62"/>
  <c r="F61"/>
  <c r="F60"/>
  <c r="F59"/>
  <c r="F58"/>
  <c r="F65"/>
  <c r="E48"/>
  <c r="E47"/>
  <c r="E46"/>
  <c r="F43"/>
  <c r="F42"/>
  <c r="F41"/>
  <c r="F40"/>
  <c r="F39"/>
  <c r="F38"/>
  <c r="F37"/>
  <c r="F64" i="30"/>
  <c r="F63"/>
  <c r="F62"/>
  <c r="F61"/>
  <c r="F60"/>
  <c r="F59"/>
  <c r="F58"/>
  <c r="F65"/>
  <c r="F43"/>
  <c r="F42"/>
  <c r="F41"/>
  <c r="F40"/>
  <c r="F39"/>
  <c r="F38"/>
  <c r="F37"/>
  <c r="C67" i="70" l="1"/>
  <c r="B35" i="16"/>
  <c r="C67" i="69"/>
  <c r="K30" i="61" s="1"/>
  <c r="E51" i="68"/>
  <c r="C67" i="67"/>
  <c r="E51" i="62"/>
  <c r="C67" s="1"/>
  <c r="D50"/>
  <c r="E51" i="60"/>
  <c r="C67" s="1"/>
  <c r="D50"/>
  <c r="E51" i="58"/>
  <c r="C67" s="1"/>
  <c r="E51" i="57"/>
  <c r="C67" s="1"/>
  <c r="D50" i="56"/>
  <c r="E51" s="1"/>
  <c r="C67" s="1"/>
  <c r="D50" i="55"/>
  <c r="E51" s="1"/>
  <c r="C67" s="1"/>
  <c r="E49" i="51"/>
  <c r="D50" s="1"/>
  <c r="E51" s="1"/>
  <c r="C67" s="1"/>
  <c r="E49" i="49"/>
  <c r="D50" s="1"/>
  <c r="E51" s="1"/>
  <c r="C67" s="1"/>
  <c r="E49" i="48"/>
  <c r="E48" i="47"/>
  <c r="E51" i="46"/>
  <c r="C67" s="1"/>
  <c r="D50"/>
  <c r="E48" i="45"/>
  <c r="E49" i="44"/>
  <c r="E49" i="43"/>
  <c r="D50" s="1"/>
  <c r="E51" s="1"/>
  <c r="C67" s="1"/>
  <c r="E51" i="42"/>
  <c r="C67" s="1"/>
  <c r="D50"/>
  <c r="D50" i="30"/>
  <c r="E51" s="1"/>
  <c r="E49" i="40"/>
  <c r="D50" s="1"/>
  <c r="E49" i="39"/>
  <c r="D50" s="1"/>
  <c r="D50" i="36"/>
  <c r="E49" i="33"/>
  <c r="D50" s="1"/>
  <c r="D50" i="32"/>
  <c r="E49" i="31"/>
  <c r="D50" s="1"/>
  <c r="C67" i="68" l="1"/>
  <c r="D50" i="48"/>
  <c r="E51" s="1"/>
  <c r="C67" s="1"/>
  <c r="D50" i="47"/>
  <c r="E51" s="1"/>
  <c r="C67" s="1"/>
  <c r="E51" i="45"/>
  <c r="C67" s="1"/>
  <c r="D50"/>
  <c r="D50" i="44"/>
  <c r="E51" s="1"/>
  <c r="C67" s="1"/>
  <c r="E51" i="40"/>
  <c r="C67" s="1"/>
  <c r="E51" i="39"/>
  <c r="C67" s="1"/>
  <c r="E51" i="36"/>
  <c r="C67" s="1"/>
  <c r="E51" i="33"/>
  <c r="C67" s="1"/>
  <c r="E51" i="32"/>
  <c r="C67" s="1"/>
  <c r="E51" i="31"/>
  <c r="C67" s="1"/>
  <c r="C67" i="30"/>
  <c r="C41" i="16" l="1"/>
</calcChain>
</file>

<file path=xl/sharedStrings.xml><?xml version="1.0" encoding="utf-8"?>
<sst xmlns="http://schemas.openxmlformats.org/spreadsheetml/2006/main" count="1752" uniqueCount="154">
  <si>
    <t>УТВЕРЖДАЮ</t>
  </si>
  <si>
    <t>зам.генерального директора</t>
  </si>
  <si>
    <t>ООО «Континент»</t>
  </si>
  <si>
    <t>АКТ</t>
  </si>
  <si>
    <t>сдачи-приёмки выполненных работ по содержанию и ремонту общего имущества</t>
  </si>
  <si>
    <t xml:space="preserve">г. Кировск                                                                        </t>
  </si>
  <si>
    <t>Основание проведения работ:</t>
  </si>
  <si>
    <t>КАЛЬКУЛЯЦИЯ РАБОТ.</t>
  </si>
  <si>
    <t>Наименование работы/ услуги</t>
  </si>
  <si>
    <t>Единица измерения</t>
  </si>
  <si>
    <t>Объем работ</t>
  </si>
  <si>
    <t>Часовая ставка исполнителя (руб)</t>
  </si>
  <si>
    <t>Стоимость работы, услуги (руб)</t>
  </si>
  <si>
    <t xml:space="preserve">  Применение коэффицинтов: 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</si>
  <si>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д</t>
    </r>
  </si>
  <si>
    <t>поправочный коэффициент на отсутствие технической документации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</si>
  <si>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норм</t>
    </r>
  </si>
  <si>
    <t>коэффициент сверхнормативной продолжительности экплуатации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</si>
  <si>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</si>
  <si>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коэффициент на затемненность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</si>
  <si>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</si>
  <si>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коэффициент на стесненность</t>
  </si>
  <si>
    <t>Материальные затраты:</t>
  </si>
  <si>
    <t>Наименование материала</t>
  </si>
  <si>
    <t>Кол-во</t>
  </si>
  <si>
    <t>Стоимость</t>
  </si>
  <si>
    <t>Всего затрат</t>
  </si>
  <si>
    <t>Итого материальных затрат:</t>
  </si>
  <si>
    <t>Расчет стоимости выполненных работ произведен на основании нормативных сборников на работы и услуги по управлению, содержанию и ремонту общего имущества в многоквартирном доме, работы произведены с надлежащим качеством и соблюдением норм действующего законодательства РФ.</t>
  </si>
  <si>
    <t>Претензии со стороны Совета дома, жителей многоквартирного дома отсутствуют.</t>
  </si>
  <si>
    <t>от управляющей организации</t>
  </si>
  <si>
    <t>_____________/__________________/</t>
  </si>
  <si>
    <t>______________/_________________/</t>
  </si>
  <si>
    <t xml:space="preserve">         </t>
  </si>
  <si>
    <t>план работ по текущему ремонту</t>
  </si>
  <si>
    <t>аварийно-восстановительные работы</t>
  </si>
  <si>
    <t>Наименование работ:</t>
  </si>
  <si>
    <r>
      <t xml:space="preserve">  Стоимость выполненных работ всего:</t>
    </r>
    <r>
      <rPr>
        <b/>
        <u/>
        <sz val="12"/>
        <color theme="1"/>
        <rFont val="Times New Roman"/>
        <family val="1"/>
        <charset val="204"/>
      </rPr>
      <t/>
    </r>
  </si>
  <si>
    <t>«_____»_____________201   г.</t>
  </si>
  <si>
    <t>от имени Собственника</t>
  </si>
  <si>
    <t>Норма времени на ед. измерения</t>
  </si>
  <si>
    <t>Текущий ремонт 2018 год</t>
  </si>
  <si>
    <t>Итого материальных затрат 2018 год</t>
  </si>
  <si>
    <t>Итого трудозатраты</t>
  </si>
  <si>
    <t>Промывка и опрессовка системы ЦО</t>
  </si>
  <si>
    <t>Ремонт стояка ХВС</t>
  </si>
  <si>
    <t>Спуск и наполнение стояка ХВС</t>
  </si>
  <si>
    <t>Пломбировка счетчиков воды</t>
  </si>
  <si>
    <t>шт</t>
  </si>
  <si>
    <t>кв.м</t>
  </si>
  <si>
    <t>куб.м</t>
  </si>
  <si>
    <t>Накладные расходы: %</t>
  </si>
  <si>
    <t>труба сталь Д 32</t>
  </si>
  <si>
    <t>кран шаровый Д 1/2</t>
  </si>
  <si>
    <t xml:space="preserve">        требования ПП РФ№290  от 03.04.2013 г.</t>
  </si>
  <si>
    <t xml:space="preserve">        предписание контролирующих органов</t>
  </si>
  <si>
    <t xml:space="preserve">Адрес МКД: Ленинградская область, г.Кировск, ул. 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</si>
  <si>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декабрь 2018г.</t>
    </r>
  </si>
  <si>
    <t>Осмотр стояка ХВС</t>
  </si>
  <si>
    <t>Открытие задвижек д/поиска порыва в теплосетях</t>
  </si>
  <si>
    <t>час</t>
  </si>
  <si>
    <t>Совместные работы с теплосетями по восстановлению ГВС</t>
  </si>
  <si>
    <t xml:space="preserve">      « 07  »      май 2018г.</t>
  </si>
  <si>
    <t>Маяковского д 15</t>
  </si>
  <si>
    <t>Закрытие ЦО</t>
  </si>
  <si>
    <t>элев</t>
  </si>
  <si>
    <t>R</t>
  </si>
  <si>
    <t xml:space="preserve">      « 17  »      май 2018г.</t>
  </si>
  <si>
    <t>Открытие ГВС после испытаний</t>
  </si>
  <si>
    <t xml:space="preserve">      « 31  »      май 2018г.</t>
  </si>
  <si>
    <t>Закрытие ГВС</t>
  </si>
  <si>
    <t xml:space="preserve">      « 14  »      май 2018г.</t>
  </si>
  <si>
    <t>Проверка ограничений на открытие чердачных люков</t>
  </si>
  <si>
    <t xml:space="preserve">      « 03 »      май 2018г.</t>
  </si>
  <si>
    <t>саморез</t>
  </si>
  <si>
    <t>уголок</t>
  </si>
  <si>
    <t>болт мебельный</t>
  </si>
  <si>
    <t>гайка</t>
  </si>
  <si>
    <t>Установка проушины под навесной замок на люк выхода на чердак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</si>
  <si>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__22_</t>
    </r>
    <r>
      <rPr>
        <sz val="12"/>
        <color theme="1"/>
        <rFont val="Times New Roman"/>
        <family val="1"/>
        <charset val="204"/>
      </rPr>
      <t>»      февраль 2018г.</t>
    </r>
  </si>
  <si>
    <t>Сбивание сосулек</t>
  </si>
  <si>
    <t>пог.м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</si>
  <si>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__26_</t>
    </r>
    <r>
      <rPr>
        <sz val="12"/>
        <color theme="1"/>
        <rFont val="Times New Roman"/>
        <family val="1"/>
        <charset val="204"/>
      </rPr>
      <t>»      февраль 2018г.</t>
    </r>
  </si>
  <si>
    <t>Ремонт сгона ЦО</t>
  </si>
  <si>
    <t>Замена счетчиков воды</t>
  </si>
  <si>
    <t>Проверка колодцев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</si>
  <si>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__27_</t>
    </r>
    <r>
      <rPr>
        <sz val="12"/>
        <color theme="1"/>
        <rFont val="Times New Roman"/>
        <family val="1"/>
        <charset val="204"/>
      </rPr>
      <t>»      март 2018г.</t>
    </r>
  </si>
  <si>
    <t>Маяковского д 15 кв 44</t>
  </si>
  <si>
    <t xml:space="preserve">      « 29 »      май 2018г.</t>
  </si>
  <si>
    <t>Маяковского д 15 кв 28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</si>
  <si>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_08__</t>
    </r>
    <r>
      <rPr>
        <sz val="12"/>
        <color theme="1"/>
        <rFont val="Times New Roman"/>
        <family val="1"/>
        <charset val="204"/>
      </rPr>
      <t>»      август 2018г.</t>
    </r>
  </si>
  <si>
    <t>Прочистка канализации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</si>
  <si>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_11__</t>
    </r>
    <r>
      <rPr>
        <sz val="12"/>
        <color theme="1"/>
        <rFont val="Times New Roman"/>
        <family val="1"/>
        <charset val="204"/>
      </rPr>
      <t>»      январь 2018г.</t>
    </r>
  </si>
  <si>
    <t>Зачистка, покраска козырьков и откосов в дверных проемах на два раза</t>
  </si>
  <si>
    <t>Замер и вырезка стекла</t>
  </si>
  <si>
    <t xml:space="preserve">      « 10 »      май 2018г.</t>
  </si>
  <si>
    <t>краска фасадная</t>
  </si>
  <si>
    <t>Вставка стекол в 1 подъезде</t>
  </si>
  <si>
    <t>Отключение питающих проводов между 3 и 4 эт оборванных после установки входной двери кв 46 Монтаж и прокладка обходной проводки до распр кор 4 этажа</t>
  </si>
  <si>
    <t>провод АВВГ 2,5х2</t>
  </si>
  <si>
    <t>клеммник 2,5х12</t>
  </si>
  <si>
    <t>изолента ПВХ</t>
  </si>
  <si>
    <t>электролампа Р-40W</t>
  </si>
  <si>
    <t>стяжки нейлоновые 200х4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</si>
  <si>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__17_</t>
    </r>
    <r>
      <rPr>
        <sz val="12"/>
        <color theme="1"/>
        <rFont val="Times New Roman"/>
        <family val="1"/>
        <charset val="204"/>
      </rPr>
      <t>»      октябрь 2018г.</t>
    </r>
  </si>
  <si>
    <t>Устранение обрыва стоякового фазного п Зачистка и протяжка соединения нулового этажного проводароавода Устранение обрыва квартирного нулевого провода</t>
  </si>
  <si>
    <t>Сбивание сосулек и наледи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</si>
  <si>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_23__</t>
    </r>
    <r>
      <rPr>
        <sz val="12"/>
        <color theme="1"/>
        <rFont val="Times New Roman"/>
        <family val="1"/>
        <charset val="204"/>
      </rPr>
      <t>»      апрель 2018г.</t>
    </r>
  </si>
  <si>
    <t>Маяковского д 15 кв 29</t>
  </si>
  <si>
    <t>Запуск отопления</t>
  </si>
  <si>
    <t>Продувка стояка ЦО</t>
  </si>
  <si>
    <t>Установка тройника на стояк ЦО</t>
  </si>
  <si>
    <t>Осмотр стояка ЦО</t>
  </si>
  <si>
    <t>Осмотр квартиры на предмет протечки</t>
  </si>
  <si>
    <t>Замена манометров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</si>
  <si>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__02_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</si>
  <si>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__09_</t>
    </r>
    <r>
      <rPr>
        <sz val="12"/>
        <color theme="1"/>
        <rFont val="Times New Roman"/>
        <family val="1"/>
        <charset val="204"/>
      </rPr>
      <t>»      октябрь 2018г.</t>
    </r>
  </si>
  <si>
    <t>тройник 20х1/2 20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</si>
  <si>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__15_</t>
    </r>
    <r>
      <rPr>
        <sz val="12"/>
        <color theme="1"/>
        <rFont val="Times New Roman"/>
        <family val="1"/>
        <charset val="204"/>
      </rPr>
      <t>»      октябрь 2018г.</t>
    </r>
  </si>
  <si>
    <t>Маяковского д 15 кв 21</t>
  </si>
  <si>
    <t>нет ЦО в ванной</t>
  </si>
  <si>
    <t>Маяковского д 15 кв 14</t>
  </si>
  <si>
    <t>пружина</t>
  </si>
  <si>
    <t>шпингалет</t>
  </si>
  <si>
    <t>Подгонка ремонт установка пружин и шпингалетов на двери в подъезде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</si>
  <si>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__24_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</si>
  <si>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_19__</t>
    </r>
    <r>
      <rPr>
        <sz val="12"/>
        <color theme="1"/>
        <rFont val="Times New Roman"/>
        <family val="1"/>
        <charset val="204"/>
      </rPr>
      <t>»      сентябрь 2018г.</t>
    </r>
  </si>
  <si>
    <t>Отключение ГВС в ТЦ по просьбе теплосетей</t>
  </si>
  <si>
    <t>Коэффициенты</t>
  </si>
  <si>
    <t>накладные расходы 20%</t>
  </si>
  <si>
    <t>ИТОГО трудозатрат</t>
  </si>
  <si>
    <t>Материалы</t>
  </si>
  <si>
    <t>Всего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</si>
  <si>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_20__</t>
    </r>
    <r>
      <rPr>
        <sz val="12"/>
        <color theme="1"/>
        <rFont val="Times New Roman"/>
        <family val="1"/>
        <charset val="204"/>
      </rPr>
      <t>»      ноябрь 2018г.</t>
    </r>
  </si>
  <si>
    <t>Спуск и наполнение системы ГВС</t>
  </si>
  <si>
    <t>дом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</si>
  <si>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_23__</t>
    </r>
    <r>
      <rPr>
        <sz val="12"/>
        <color theme="1"/>
        <rFont val="Times New Roman"/>
        <family val="1"/>
        <charset val="204"/>
      </rPr>
      <t>»      ноябрь 2018г.</t>
    </r>
  </si>
  <si>
    <t>Маяковского д 15 кв 15</t>
  </si>
  <si>
    <t>пломба свинцовая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</si>
  <si>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_28+__</t>
    </r>
    <r>
      <rPr>
        <sz val="12"/>
        <color theme="1"/>
        <rFont val="Times New Roman"/>
        <family val="1"/>
        <charset val="204"/>
      </rPr>
      <t>»      ноябрь 2018г.</t>
    </r>
  </si>
  <si>
    <t>Маяковского д 15 кв 47</t>
  </si>
  <si>
    <t>прокладка</t>
  </si>
  <si>
    <t>Осмотр колодцев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</si>
  <si>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_09__</t>
    </r>
    <r>
      <rPr>
        <sz val="12"/>
        <color theme="1"/>
        <rFont val="Times New Roman"/>
        <family val="1"/>
        <charset val="204"/>
      </rPr>
      <t>»      январь 2018г.</t>
    </r>
  </si>
  <si>
    <t>Маяковского 15</t>
  </si>
  <si>
    <t>Осмотр и замеры температуры совместно с теплосетями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</si>
  <si>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_29__</t>
    </r>
    <r>
      <rPr>
        <sz val="12"/>
        <color theme="1"/>
        <rFont val="Times New Roman"/>
        <family val="1"/>
        <charset val="204"/>
      </rPr>
      <t>»  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</si>
  <si>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_20_</t>
    </r>
    <r>
      <rPr>
        <sz val="12"/>
        <color theme="1"/>
        <rFont val="Times New Roman"/>
        <family val="1"/>
        <charset val="204"/>
      </rPr>
      <t>»     ноябрь 2018г.</t>
    </r>
  </si>
  <si>
    <t>Плановая проверка чердачных и подвальных помещений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</si>
  <si>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_31_</t>
    </r>
    <r>
      <rPr>
        <sz val="12"/>
        <color theme="1"/>
        <rFont val="Times New Roman"/>
        <family val="1"/>
        <charset val="204"/>
      </rPr>
      <t>»     октябрь 2018г.</t>
    </r>
  </si>
  <si>
    <t>Осмотр ТЦ с теплосетями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</si>
  <si>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_21_</t>
    </r>
    <r>
      <rPr>
        <sz val="12"/>
        <color theme="1"/>
        <rFont val="Times New Roman"/>
        <family val="1"/>
        <charset val="204"/>
      </rPr>
      <t>»    март 2018г.</t>
    </r>
  </si>
  <si>
    <t>Осмотр пожарных гидрантов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</si>
  <si>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</t>
    </r>
    <r>
      <rPr>
        <sz val="12"/>
        <color theme="1"/>
        <rFont val="Times New Roman"/>
        <family val="1"/>
        <charset val="204"/>
      </rPr>
      <t>»   октябрь 2018г.</t>
    </r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</si>
</sst>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bscript"/>
      <sz val="16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perscript"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 2"/>
      <family val="1"/>
      <charset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/>
    <xf numFmtId="0" fontId="10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9" xfId="0" applyBorder="1"/>
    <xf numFmtId="0" fontId="3" fillId="0" borderId="0" xfId="0" applyFont="1" applyAlignment="1">
      <alignment horizontal="left"/>
    </xf>
    <xf numFmtId="0" fontId="10" fillId="0" borderId="2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3" fillId="0" borderId="0" xfId="0" applyFont="1"/>
    <xf numFmtId="0" fontId="0" fillId="0" borderId="19" xfId="0" applyBorder="1"/>
    <xf numFmtId="0" fontId="2" fillId="0" borderId="19" xfId="0" applyFont="1" applyBorder="1"/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9" fontId="10" fillId="0" borderId="20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3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/>
    <xf numFmtId="0" fontId="3" fillId="0" borderId="19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4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133350</xdr:rowOff>
    </xdr:from>
    <xdr:to>
      <xdr:col>0</xdr:col>
      <xdr:colOff>323850</xdr:colOff>
      <xdr:row>22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8575" y="4514850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0</xdr:colOff>
      <xdr:row>20</xdr:row>
      <xdr:rowOff>180975</xdr:rowOff>
    </xdr:from>
    <xdr:to>
      <xdr:col>2</xdr:col>
      <xdr:colOff>295275</xdr:colOff>
      <xdr:row>22</xdr:row>
      <xdr:rowOff>47625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752850" y="45624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333375</xdr:colOff>
      <xdr:row>25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8100" y="511492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180975</xdr:rowOff>
    </xdr:from>
    <xdr:to>
      <xdr:col>2</xdr:col>
      <xdr:colOff>295275</xdr:colOff>
      <xdr:row>25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752850" y="51339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0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92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91</v>
      </c>
      <c r="B35" s="7" t="s">
        <v>81</v>
      </c>
      <c r="C35" s="7">
        <v>50</v>
      </c>
      <c r="D35" s="7">
        <v>0.2</v>
      </c>
      <c r="E35" s="7">
        <v>403.06</v>
      </c>
      <c r="F35" s="22">
        <f t="shared" ref="F35:F44" si="0">C35*D35*E35</f>
        <v>4030.6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66</v>
      </c>
      <c r="E48" s="36">
        <f t="shared" si="1"/>
        <v>48.367199999999997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4078.97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61" t="s">
        <v>24</v>
      </c>
      <c r="E55" s="61" t="s">
        <v>25</v>
      </c>
      <c r="F55" s="61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4078.97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71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70</v>
      </c>
      <c r="B35" s="7" t="s">
        <v>48</v>
      </c>
      <c r="C35" s="7">
        <v>1</v>
      </c>
      <c r="D35" s="7">
        <v>0.5</v>
      </c>
      <c r="E35" s="7">
        <v>403.06</v>
      </c>
      <c r="F35" s="22">
        <f t="shared" ref="F35:F44" si="0">C35*D35*E35</f>
        <v>201.53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66</v>
      </c>
      <c r="E48" s="36">
        <f t="shared" si="1"/>
        <v>2.4183599999999998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203.95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57" t="s">
        <v>24</v>
      </c>
      <c r="E55" s="57" t="s">
        <v>25</v>
      </c>
      <c r="F55" s="57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203.95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73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72</v>
      </c>
      <c r="B35" s="7" t="s">
        <v>48</v>
      </c>
      <c r="C35" s="7">
        <v>3</v>
      </c>
      <c r="D35" s="7">
        <v>0.2</v>
      </c>
      <c r="E35" s="7">
        <v>200.04</v>
      </c>
      <c r="F35" s="22">
        <f t="shared" ref="F35:F44" si="0">C35*D35*E35</f>
        <v>120.02400000000002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66</v>
      </c>
      <c r="E48" s="36">
        <f t="shared" si="1"/>
        <v>1.4402880000000002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121.46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58" t="s">
        <v>24</v>
      </c>
      <c r="E55" s="58" t="s">
        <v>25</v>
      </c>
      <c r="F55" s="58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121.46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88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89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84</v>
      </c>
      <c r="B35" s="7" t="s">
        <v>48</v>
      </c>
      <c r="C35" s="7">
        <v>2</v>
      </c>
      <c r="D35" s="7">
        <v>0.3</v>
      </c>
      <c r="E35" s="7">
        <v>403.06</v>
      </c>
      <c r="F35" s="22">
        <f t="shared" ref="F35:F44" si="0">C35*D35*E35</f>
        <v>241.83599999999998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2.9020319999999997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244.74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60" t="s">
        <v>24</v>
      </c>
      <c r="E55" s="60" t="s">
        <v>25</v>
      </c>
      <c r="F55" s="60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244.74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95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93</v>
      </c>
      <c r="B35" s="7" t="s">
        <v>49</v>
      </c>
      <c r="C35" s="7">
        <v>15</v>
      </c>
      <c r="D35" s="7">
        <v>0.3</v>
      </c>
      <c r="E35" s="7">
        <v>200.04</v>
      </c>
      <c r="F35" s="22">
        <f t="shared" ref="F35:F44" si="0">C35*D35*E35</f>
        <v>900.18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87">
        <f>(SUM(F35:F44)+SUM(E46:E49)+F65)*C50</f>
        <v>278.036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1178.22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62" t="s">
        <v>24</v>
      </c>
      <c r="E55" s="62" t="s">
        <v>25</v>
      </c>
      <c r="F55" s="62" t="s">
        <v>26</v>
      </c>
    </row>
    <row r="56" spans="1:8" ht="30" customHeight="1" thickBot="1">
      <c r="A56" s="78" t="s">
        <v>96</v>
      </c>
      <c r="B56" s="79"/>
      <c r="C56" s="80"/>
      <c r="D56" s="40">
        <v>1</v>
      </c>
      <c r="E56" s="41">
        <v>490</v>
      </c>
      <c r="F56" s="41">
        <f t="shared" ref="F56:F64" si="2">D56*E56</f>
        <v>490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490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1668.22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90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85</v>
      </c>
      <c r="B35" s="7" t="s">
        <v>48</v>
      </c>
      <c r="C35" s="7">
        <v>4</v>
      </c>
      <c r="D35" s="7">
        <v>0.1</v>
      </c>
      <c r="E35" s="7">
        <v>403.06</v>
      </c>
      <c r="F35" s="22">
        <f t="shared" ref="F35:F44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9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66</v>
      </c>
      <c r="E48" s="36">
        <f>IF(ISBLANK(D48),0,ROUND((C48/100)*SUM(F34:F43),3))</f>
        <v>1.9350000000000001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 t="shared" si="1"/>
        <v>0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163.16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163.16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126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64" t="s">
        <v>66</v>
      </c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127</v>
      </c>
      <c r="B35" s="7" t="s">
        <v>48</v>
      </c>
      <c r="C35" s="7">
        <v>2</v>
      </c>
      <c r="D35" s="7">
        <v>1.4</v>
      </c>
      <c r="E35" s="7">
        <v>403.06</v>
      </c>
      <c r="F35" s="22">
        <f t="shared" ref="F35:F44" si="0">C35*D35*E35</f>
        <v>1128.568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54" t="s">
        <v>66</v>
      </c>
      <c r="E49" s="36">
        <f>IF(ISBLANK(D49),0,(C49/100)*SUM(F35:F44))</f>
        <v>13.542816</v>
      </c>
    </row>
    <row r="50" spans="1:8" ht="30" customHeight="1" thickBot="1">
      <c r="A50" s="21" t="s">
        <v>51</v>
      </c>
      <c r="B50" s="21"/>
      <c r="C50" s="37"/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1142.1099999999999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67" t="s">
        <v>24</v>
      </c>
      <c r="E55" s="67" t="s">
        <v>25</v>
      </c>
      <c r="F55" s="67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1142.1099999999999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115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64" t="s">
        <v>66</v>
      </c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109</v>
      </c>
      <c r="B35" s="7" t="s">
        <v>48</v>
      </c>
      <c r="C35" s="7">
        <v>1</v>
      </c>
      <c r="D35" s="7">
        <v>4</v>
      </c>
      <c r="E35" s="7">
        <v>403.06</v>
      </c>
      <c r="F35" s="22">
        <f t="shared" ref="F35:F44" si="0">C35*D35*E35</f>
        <v>1612.24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54" t="s">
        <v>66</v>
      </c>
      <c r="E49" s="36">
        <f>IF(ISBLANK(D49),0,(C49/100)*SUM(F35:F44))</f>
        <v>19.346879999999999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1631.59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1631.59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6" sqref="A36:E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116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6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110</v>
      </c>
      <c r="B35" s="7" t="s">
        <v>48</v>
      </c>
      <c r="C35" s="7">
        <v>5</v>
      </c>
      <c r="D35" s="7">
        <v>0.5</v>
      </c>
      <c r="E35" s="7">
        <v>403.06</v>
      </c>
      <c r="F35" s="22">
        <f t="shared" ref="F35:F44" si="0">C35*D35*E35</f>
        <v>1007.65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IF(ISBLANK(D46),0,ROUND((C46/100)*SUM(F32:F41),2))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54" t="s">
        <v>66</v>
      </c>
      <c r="E49" s="36">
        <f>IF(ISBLANK(D49),0,ROUND((C49/100)*SUM(F35:F44),2))</f>
        <v>12.09</v>
      </c>
    </row>
    <row r="50" spans="1:8" ht="30" customHeight="1" thickBot="1">
      <c r="A50" s="21" t="s">
        <v>51</v>
      </c>
      <c r="B50" s="21"/>
      <c r="C50" s="37">
        <v>0.2</v>
      </c>
      <c r="D50" s="87">
        <f>(SUM(F35:F44)+SUM(E46:E49)+F65)*C50</f>
        <v>331.94800000000004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1351.69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78" t="s">
        <v>117</v>
      </c>
      <c r="B56" s="79"/>
      <c r="C56" s="80"/>
      <c r="D56" s="40">
        <v>1</v>
      </c>
      <c r="E56" s="41">
        <v>360</v>
      </c>
      <c r="F56" s="41">
        <f t="shared" ref="F56:F64" si="2">D56*E56</f>
        <v>360</v>
      </c>
    </row>
    <row r="57" spans="1:8" ht="30" customHeight="1" thickBot="1">
      <c r="A57" s="78" t="s">
        <v>53</v>
      </c>
      <c r="B57" s="79"/>
      <c r="C57" s="80"/>
      <c r="D57" s="40">
        <v>1</v>
      </c>
      <c r="E57" s="41">
        <v>280</v>
      </c>
      <c r="F57" s="41">
        <f t="shared" si="2"/>
        <v>280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640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1991.69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118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119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6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 t="s">
        <v>120</v>
      </c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112</v>
      </c>
      <c r="B35" s="7" t="s">
        <v>48</v>
      </c>
      <c r="C35" s="7">
        <v>1</v>
      </c>
      <c r="D35" s="7">
        <v>0.2</v>
      </c>
      <c r="E35" s="7">
        <v>403.06</v>
      </c>
      <c r="F35" s="22">
        <f t="shared" ref="F35:F44" si="0">C35*D35*E35</f>
        <v>80.612000000000009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IF(ISBLANK(D46),0,ROUND((C46/100)*SUM(F32:F41),2))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54" t="s">
        <v>66</v>
      </c>
      <c r="E49" s="36">
        <f>IF(ISBLANK(D49),0,ROUND((C49/100)*SUM(F35:F44),2))</f>
        <v>0.97</v>
      </c>
    </row>
    <row r="50" spans="1:8" ht="30" customHeight="1" thickBot="1">
      <c r="A50" s="21" t="s">
        <v>51</v>
      </c>
      <c r="B50" s="21"/>
      <c r="C50" s="37"/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81.58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81.58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E40" sqref="E40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104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121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6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113</v>
      </c>
      <c r="B35" s="7" t="s">
        <v>48</v>
      </c>
      <c r="C35" s="7">
        <v>1</v>
      </c>
      <c r="D35" s="7">
        <v>2</v>
      </c>
      <c r="E35" s="7">
        <v>403.06</v>
      </c>
      <c r="F35" s="22">
        <f t="shared" ref="F35:F44" si="0">C35*D35*E35</f>
        <v>806.12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IF(ISBLANK(D46),0,ROUND((C46/100)*SUM(F32:F41),2))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54" t="s">
        <v>66</v>
      </c>
      <c r="E49" s="36">
        <f>IF(ISBLANK(D49),0,ROUND((C49/100)*SUM(F35:F44),2))</f>
        <v>9.67</v>
      </c>
    </row>
    <row r="50" spans="1:8" ht="30" customHeight="1" thickBot="1">
      <c r="A50" s="21" t="s">
        <v>51</v>
      </c>
      <c r="B50" s="21"/>
      <c r="C50" s="37"/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815.79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815.79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79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78</v>
      </c>
      <c r="B35" s="7" t="s">
        <v>48</v>
      </c>
      <c r="C35" s="7">
        <v>1</v>
      </c>
      <c r="D35" s="7">
        <v>0.3</v>
      </c>
      <c r="E35" s="7">
        <v>200.04</v>
      </c>
      <c r="F35" s="22">
        <f t="shared" ref="F35:F44" si="0">C35*D35*E35</f>
        <v>60.011999999999993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87">
        <f>(SUM(F35:F44)+SUM(E46:E49)+F65)*C50</f>
        <v>12.3444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72.349999999999994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78" t="s">
        <v>74</v>
      </c>
      <c r="B56" s="79"/>
      <c r="C56" s="80"/>
      <c r="D56" s="40">
        <v>3</v>
      </c>
      <c r="E56" s="41">
        <v>0.56999999999999995</v>
      </c>
      <c r="F56" s="41">
        <f t="shared" ref="F56:F64" si="2">D56*E56</f>
        <v>1.71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1.71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74.059999999999988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125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6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124</v>
      </c>
      <c r="B35" s="7" t="s">
        <v>48</v>
      </c>
      <c r="C35" s="7">
        <v>3</v>
      </c>
      <c r="D35" s="7">
        <v>1</v>
      </c>
      <c r="E35" s="7">
        <v>200.04</v>
      </c>
      <c r="F35" s="22">
        <f t="shared" ref="F35:F44" si="0">C35*D35*E35</f>
        <v>600.12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IF(ISBLANK(D46),0,ROUND((C46/100)*SUM(F32:F41),2))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54"/>
      <c r="E49" s="36">
        <f>IF(ISBLANK(D49),0,ROUND((C49/100)*SUM(F35:F44),2))</f>
        <v>0</v>
      </c>
    </row>
    <row r="50" spans="1:8" ht="30" customHeight="1" thickBot="1">
      <c r="A50" s="21" t="s">
        <v>51</v>
      </c>
      <c r="B50" s="21"/>
      <c r="C50" s="37">
        <v>0.2</v>
      </c>
      <c r="D50" s="87">
        <f>(SUM(F35:F44)+SUM(E46:E49)+F65)*C50</f>
        <v>190.94400000000002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791.06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66" t="s">
        <v>24</v>
      </c>
      <c r="E55" s="66" t="s">
        <v>25</v>
      </c>
      <c r="F55" s="66" t="s">
        <v>26</v>
      </c>
    </row>
    <row r="56" spans="1:8" ht="30" customHeight="1" thickBot="1">
      <c r="A56" s="78" t="s">
        <v>122</v>
      </c>
      <c r="B56" s="79"/>
      <c r="C56" s="80"/>
      <c r="D56" s="40">
        <v>3</v>
      </c>
      <c r="E56" s="41">
        <v>65</v>
      </c>
      <c r="F56" s="41">
        <f t="shared" ref="F56:F64" si="2">D56*E56</f>
        <v>195</v>
      </c>
    </row>
    <row r="57" spans="1:8" ht="30" customHeight="1" thickBot="1">
      <c r="A57" s="78" t="s">
        <v>123</v>
      </c>
      <c r="B57" s="79"/>
      <c r="C57" s="80"/>
      <c r="D57" s="40">
        <v>5</v>
      </c>
      <c r="E57" s="41">
        <v>30</v>
      </c>
      <c r="F57" s="41">
        <f t="shared" si="2"/>
        <v>150</v>
      </c>
    </row>
    <row r="58" spans="1:8" ht="30" customHeight="1" thickBot="1">
      <c r="A58" s="78" t="s">
        <v>74</v>
      </c>
      <c r="B58" s="79"/>
      <c r="C58" s="80"/>
      <c r="D58" s="40">
        <v>24</v>
      </c>
      <c r="E58" s="41">
        <v>0.4</v>
      </c>
      <c r="F58" s="41">
        <f t="shared" si="2"/>
        <v>9.6000000000000014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354.6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1145.6599999999999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133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134</v>
      </c>
      <c r="B35" s="7" t="s">
        <v>135</v>
      </c>
      <c r="C35" s="7">
        <v>1</v>
      </c>
      <c r="D35" s="7">
        <v>8</v>
      </c>
      <c r="E35" s="7">
        <v>403.06</v>
      </c>
      <c r="F35" s="22">
        <f t="shared" ref="F35:F43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38.693759999999997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3263.17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3263.17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136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137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47</v>
      </c>
      <c r="B35" s="7" t="s">
        <v>48</v>
      </c>
      <c r="C35" s="7">
        <v>2</v>
      </c>
      <c r="D35" s="7">
        <v>0.3</v>
      </c>
      <c r="E35" s="7">
        <v>403.06</v>
      </c>
      <c r="F35" s="22">
        <f t="shared" ref="F35:F43" si="0">C35*D35*E35</f>
        <v>241.83599999999998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2.9020319999999997</v>
      </c>
    </row>
    <row r="50" spans="1:8" ht="30" customHeight="1" thickBot="1">
      <c r="A50" s="21" t="s">
        <v>51</v>
      </c>
      <c r="B50" s="21"/>
      <c r="C50" s="37">
        <v>0.2</v>
      </c>
      <c r="D50" s="87">
        <f>(SUM(F35:F44)+SUM(E46:E49)+F65)*C50</f>
        <v>53.147606400000001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297.89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68" t="s">
        <v>24</v>
      </c>
      <c r="E55" s="68" t="s">
        <v>25</v>
      </c>
      <c r="F55" s="68" t="s">
        <v>26</v>
      </c>
    </row>
    <row r="56" spans="1:8" ht="30" customHeight="1" thickBot="1">
      <c r="A56" s="78" t="s">
        <v>138</v>
      </c>
      <c r="B56" s="79"/>
      <c r="C56" s="80"/>
      <c r="D56" s="40">
        <v>3</v>
      </c>
      <c r="E56" s="41">
        <v>7</v>
      </c>
      <c r="F56" s="41">
        <f t="shared" ref="F56:F64" si="2">D56*E56</f>
        <v>21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21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318.89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139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140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84</v>
      </c>
      <c r="B35" s="7" t="s">
        <v>48</v>
      </c>
      <c r="C35" s="7">
        <v>2</v>
      </c>
      <c r="D35" s="7">
        <v>0.5</v>
      </c>
      <c r="E35" s="7">
        <v>403.06</v>
      </c>
      <c r="F35" s="22">
        <f t="shared" ref="F35:F43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0.2</v>
      </c>
      <c r="D50" s="87">
        <f>(SUM(F35:F44)+SUM(E46:E49)+F65)*C50</f>
        <v>88.979344000000012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496.88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68" t="s">
        <v>24</v>
      </c>
      <c r="E55" s="68" t="s">
        <v>25</v>
      </c>
      <c r="F55" s="68" t="s">
        <v>26</v>
      </c>
    </row>
    <row r="56" spans="1:8" ht="30" customHeight="1" thickBot="1">
      <c r="A56" s="78" t="s">
        <v>138</v>
      </c>
      <c r="B56" s="79"/>
      <c r="C56" s="80"/>
      <c r="D56" s="40">
        <v>3</v>
      </c>
      <c r="E56" s="41">
        <v>7</v>
      </c>
      <c r="F56" s="41">
        <f t="shared" ref="F56:F64" si="2">D56*E56</f>
        <v>21</v>
      </c>
    </row>
    <row r="57" spans="1:8" ht="30" customHeight="1" thickBot="1">
      <c r="A57" s="78" t="s">
        <v>141</v>
      </c>
      <c r="B57" s="79"/>
      <c r="C57" s="80"/>
      <c r="D57" s="40">
        <v>4</v>
      </c>
      <c r="E57" s="41">
        <v>4</v>
      </c>
      <c r="F57" s="41">
        <f t="shared" si="2"/>
        <v>16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37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533.88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57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/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/>
      <c r="B35" s="7"/>
      <c r="C35" s="7"/>
      <c r="D35" s="7"/>
      <c r="E35" s="7"/>
      <c r="F35" s="22">
        <f t="shared" ref="F35:F44" si="0">C35*D35*E35</f>
        <v>0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0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78"/>
      <c r="B56" s="79"/>
      <c r="C56" s="80"/>
      <c r="D56" s="40"/>
      <c r="E56" s="41"/>
      <c r="F56" s="41"/>
    </row>
    <row r="57" spans="1:8" ht="30" customHeight="1" thickBot="1">
      <c r="A57" s="78"/>
      <c r="B57" s="79"/>
      <c r="C57" s="80"/>
      <c r="D57" s="40"/>
      <c r="E57" s="41"/>
      <c r="F57" s="41">
        <f t="shared" ref="F57:F64" si="2">D57*E57</f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0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143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144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142</v>
      </c>
      <c r="B35" s="7"/>
      <c r="C35" s="7"/>
      <c r="D35" s="7"/>
      <c r="E35" s="7"/>
      <c r="F35" s="22">
        <v>465.06900000000002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465.07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78"/>
      <c r="B56" s="79"/>
      <c r="C56" s="80"/>
      <c r="D56" s="40"/>
      <c r="E56" s="41"/>
      <c r="F56" s="41"/>
    </row>
    <row r="57" spans="1:8" ht="30" customHeight="1" thickBot="1">
      <c r="A57" s="78"/>
      <c r="B57" s="79"/>
      <c r="C57" s="80"/>
      <c r="D57" s="40"/>
      <c r="E57" s="41"/>
      <c r="F57" s="41">
        <f t="shared" ref="F57:F64" si="2">D57*E57</f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465.07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6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146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144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145</v>
      </c>
      <c r="B35" s="7"/>
      <c r="C35" s="7"/>
      <c r="D35" s="7"/>
      <c r="E35" s="7"/>
      <c r="F35" s="22">
        <v>78.44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78.44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72" t="s">
        <v>24</v>
      </c>
      <c r="E55" s="72" t="s">
        <v>25</v>
      </c>
      <c r="F55" s="72" t="s">
        <v>26</v>
      </c>
    </row>
    <row r="56" spans="1:8" ht="30" customHeight="1" thickBot="1">
      <c r="A56" s="78"/>
      <c r="B56" s="79"/>
      <c r="C56" s="80"/>
      <c r="D56" s="40"/>
      <c r="E56" s="41"/>
      <c r="F56" s="41"/>
    </row>
    <row r="57" spans="1:8" ht="30" customHeight="1" thickBot="1">
      <c r="A57" s="78"/>
      <c r="B57" s="79"/>
      <c r="C57" s="80"/>
      <c r="D57" s="40"/>
      <c r="E57" s="41"/>
      <c r="F57" s="41">
        <f t="shared" ref="F57:F64" si="2">D57*E57</f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78.44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147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144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145</v>
      </c>
      <c r="B35" s="7" t="s">
        <v>48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73" t="s">
        <v>24</v>
      </c>
      <c r="E55" s="73" t="s">
        <v>25</v>
      </c>
      <c r="F55" s="73" t="s">
        <v>26</v>
      </c>
    </row>
    <row r="56" spans="1:8" ht="30" customHeight="1" thickBot="1">
      <c r="A56" s="78"/>
      <c r="B56" s="79"/>
      <c r="C56" s="80"/>
      <c r="D56" s="40"/>
      <c r="E56" s="41"/>
      <c r="F56" s="41"/>
    </row>
    <row r="57" spans="1:8" ht="30" customHeight="1" thickBot="1">
      <c r="A57" s="78"/>
      <c r="B57" s="79"/>
      <c r="C57" s="80"/>
      <c r="D57" s="40"/>
      <c r="E57" s="41"/>
      <c r="F57" s="41">
        <f t="shared" ref="F57:F64" si="2">D57*E57</f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149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144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148</v>
      </c>
      <c r="B35" s="7" t="s">
        <v>48</v>
      </c>
      <c r="C35" s="7">
        <v>1</v>
      </c>
      <c r="D35" s="7">
        <v>0.7</v>
      </c>
      <c r="E35" s="7">
        <v>200.04</v>
      </c>
      <c r="F35" s="22">
        <f t="shared" ref="F35:F44" si="0">C35*D35*E35</f>
        <v>140.02799999999999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140.03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74" t="s">
        <v>24</v>
      </c>
      <c r="E55" s="74" t="s">
        <v>25</v>
      </c>
      <c r="F55" s="74" t="s">
        <v>26</v>
      </c>
    </row>
    <row r="56" spans="1:8" ht="30" customHeight="1" thickBot="1">
      <c r="A56" s="78"/>
      <c r="B56" s="79"/>
      <c r="C56" s="80"/>
      <c r="D56" s="40"/>
      <c r="E56" s="41"/>
      <c r="F56" s="41"/>
    </row>
    <row r="57" spans="1:8" ht="30" customHeight="1" thickBot="1">
      <c r="A57" s="78"/>
      <c r="B57" s="79"/>
      <c r="C57" s="80"/>
      <c r="D57" s="40"/>
      <c r="E57" s="41"/>
      <c r="F57" s="41">
        <f t="shared" ref="F57:F64" si="2">D57*E57</f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140.03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E48" sqref="E4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151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144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150</v>
      </c>
      <c r="B35" s="7" t="s">
        <v>48</v>
      </c>
      <c r="C35" s="7">
        <v>1</v>
      </c>
      <c r="D35" s="7">
        <v>0.6</v>
      </c>
      <c r="E35" s="7">
        <v>403.06</v>
      </c>
      <c r="F35" s="22">
        <f t="shared" ref="F35:F44" si="0">C35*D35*E35</f>
        <v>241.83599999999998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66</v>
      </c>
      <c r="E48" s="36">
        <f t="shared" si="1"/>
        <v>2.9020319999999997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244.74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78"/>
      <c r="B56" s="79"/>
      <c r="C56" s="80"/>
      <c r="D56" s="40"/>
      <c r="E56" s="41"/>
      <c r="F56" s="41"/>
    </row>
    <row r="57" spans="1:8" ht="30" customHeight="1" thickBot="1">
      <c r="A57" s="78"/>
      <c r="B57" s="79"/>
      <c r="C57" s="80"/>
      <c r="D57" s="40"/>
      <c r="E57" s="41"/>
      <c r="F57" s="41">
        <f t="shared" ref="F57:F64" si="2">D57*E57</f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244.74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82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80</v>
      </c>
      <c r="B35" s="7" t="s">
        <v>81</v>
      </c>
      <c r="C35" s="7">
        <v>160</v>
      </c>
      <c r="D35" s="7">
        <v>0.03</v>
      </c>
      <c r="E35" s="7">
        <v>200.04</v>
      </c>
      <c r="F35" s="22">
        <f t="shared" ref="F35:F44" si="0">C35*D35*E35</f>
        <v>960.19199999999989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87">
        <f>(SUM(F35:F44)+SUM(E46:E49)+F65)*C50</f>
        <v>192.38040000000001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1152.5700000000002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59" t="s">
        <v>24</v>
      </c>
      <c r="E55" s="59" t="s">
        <v>25</v>
      </c>
      <c r="F55" s="59" t="s">
        <v>26</v>
      </c>
    </row>
    <row r="56" spans="1:8" ht="30" customHeight="1" thickBot="1">
      <c r="A56" s="78" t="s">
        <v>74</v>
      </c>
      <c r="B56" s="79"/>
      <c r="C56" s="80"/>
      <c r="D56" s="40">
        <v>3</v>
      </c>
      <c r="E56" s="41">
        <v>0.56999999999999995</v>
      </c>
      <c r="F56" s="41">
        <f t="shared" ref="F56:F64" si="2">D56*E56</f>
        <v>1.71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1.71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1154.2800000000002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153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144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152</v>
      </c>
      <c r="B35" s="7" t="s">
        <v>48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66</v>
      </c>
      <c r="E48" s="36">
        <f t="shared" si="1"/>
        <v>4.8367199999999997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78"/>
      <c r="B56" s="79"/>
      <c r="C56" s="80"/>
      <c r="D56" s="40"/>
      <c r="E56" s="41"/>
      <c r="F56" s="41"/>
    </row>
    <row r="57" spans="1:8" ht="30" customHeight="1" thickBot="1">
      <c r="A57" s="78"/>
      <c r="B57" s="79"/>
      <c r="C57" s="80"/>
      <c r="D57" s="40"/>
      <c r="E57" s="41"/>
      <c r="F57" s="41">
        <f t="shared" ref="F57:F64" si="2">D57*E57</f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F54"/>
  <sheetViews>
    <sheetView topLeftCell="A25" zoomScaleNormal="100" workbookViewId="0">
      <selection activeCell="B35" sqref="B35"/>
    </sheetView>
  </sheetViews>
  <sheetFormatPr defaultRowHeight="15"/>
  <cols>
    <col min="1" max="1" width="42" customWidth="1"/>
    <col min="2" max="2" width="16.7109375" customWidth="1"/>
    <col min="3" max="4" width="15.5703125" customWidth="1"/>
    <col min="5" max="5" width="19" customWidth="1"/>
    <col min="6" max="6" width="13.140625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57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144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 ht="24" customHeight="1">
      <c r="A33" s="97" t="s">
        <v>8</v>
      </c>
      <c r="B33" s="99" t="s">
        <v>12</v>
      </c>
      <c r="C33" s="96"/>
      <c r="D33" s="96"/>
      <c r="E33" s="96"/>
    </row>
    <row r="34" spans="1:6" ht="15.75" thickBot="1">
      <c r="A34" s="98"/>
      <c r="B34" s="100"/>
      <c r="C34" s="96"/>
      <c r="D34" s="96"/>
      <c r="E34" s="96"/>
    </row>
    <row r="35" spans="1:6" ht="30" customHeight="1" thickBot="1">
      <c r="A35" s="13" t="s">
        <v>41</v>
      </c>
      <c r="B35" s="24">
        <f>SUM('1:30'!E51)</f>
        <v>23154.94</v>
      </c>
      <c r="C35" s="23"/>
      <c r="D35" s="23"/>
      <c r="E35" s="23"/>
    </row>
    <row r="36" spans="1:6" ht="15.75">
      <c r="A36" s="8"/>
    </row>
    <row r="37" spans="1:6" ht="15.75">
      <c r="A37" s="8"/>
    </row>
    <row r="38" spans="1:6" ht="16.5" thickBot="1">
      <c r="A38" s="14" t="s">
        <v>22</v>
      </c>
    </row>
    <row r="39" spans="1:6" ht="30" customHeight="1" thickBot="1">
      <c r="A39" s="81" t="s">
        <v>42</v>
      </c>
      <c r="B39" s="82"/>
      <c r="C39" s="82"/>
      <c r="D39" s="24">
        <f>SUM('1:30'!F65)</f>
        <v>1546.02</v>
      </c>
      <c r="E39" s="25"/>
    </row>
    <row r="40" spans="1:6" ht="15.75">
      <c r="A40" s="15"/>
    </row>
    <row r="41" spans="1:6" ht="16.5" thickBot="1">
      <c r="A41" s="8" t="s">
        <v>37</v>
      </c>
      <c r="B41" s="19"/>
      <c r="C41" s="24">
        <f>B35+D39</f>
        <v>24700.959999999999</v>
      </c>
      <c r="D41" s="19"/>
      <c r="E41" s="19"/>
      <c r="F41" s="19"/>
    </row>
    <row r="42" spans="1:6" ht="15.75">
      <c r="A42" s="15"/>
    </row>
    <row r="43" spans="1:6" ht="60" customHeight="1">
      <c r="A43" s="77" t="s">
        <v>28</v>
      </c>
      <c r="B43" s="77"/>
      <c r="C43" s="77"/>
      <c r="D43" s="77"/>
      <c r="E43" s="77"/>
      <c r="F43" s="77"/>
    </row>
    <row r="44" spans="1:6" ht="15.75">
      <c r="A44" s="20" t="s">
        <v>29</v>
      </c>
    </row>
    <row r="45" spans="1:6" ht="15.75">
      <c r="A45" s="15"/>
    </row>
    <row r="46" spans="1:6" ht="15.75">
      <c r="A46" s="15"/>
    </row>
    <row r="47" spans="1:6" ht="15.75">
      <c r="A47" s="15"/>
    </row>
    <row r="48" spans="1:6" ht="15.75">
      <c r="A48" s="14" t="s">
        <v>30</v>
      </c>
      <c r="D48" s="14" t="s">
        <v>39</v>
      </c>
    </row>
    <row r="49" spans="1:5" ht="15.75">
      <c r="A49" s="14" t="s">
        <v>2</v>
      </c>
    </row>
    <row r="50" spans="1:5" ht="15.75">
      <c r="A50" s="14"/>
    </row>
    <row r="51" spans="1:5" ht="15.75">
      <c r="A51" s="15" t="s">
        <v>31</v>
      </c>
      <c r="D51" s="15" t="s">
        <v>32</v>
      </c>
    </row>
    <row r="52" spans="1:5" ht="15.75">
      <c r="A52" s="15" t="s">
        <v>38</v>
      </c>
      <c r="B52" s="15" t="s">
        <v>33</v>
      </c>
      <c r="D52" s="15" t="s">
        <v>38</v>
      </c>
      <c r="E52" s="15"/>
    </row>
    <row r="53" spans="1:5" ht="15.75">
      <c r="A53" s="15"/>
    </row>
    <row r="54" spans="1:5" ht="15.75">
      <c r="A54" s="15"/>
    </row>
  </sheetData>
  <mergeCells count="14">
    <mergeCell ref="A43:F43"/>
    <mergeCell ref="D33:D34"/>
    <mergeCell ref="A29:F29"/>
    <mergeCell ref="A30:F30"/>
    <mergeCell ref="A39:C39"/>
    <mergeCell ref="A33:A34"/>
    <mergeCell ref="C33:C34"/>
    <mergeCell ref="E33:E34"/>
    <mergeCell ref="B33:B34"/>
    <mergeCell ref="A5:F5"/>
    <mergeCell ref="A7:F7"/>
    <mergeCell ref="C11:F11"/>
    <mergeCell ref="A27:F27"/>
    <mergeCell ref="A31:F31"/>
  </mergeCells>
  <pageMargins left="0.7" right="0.16" top="0.75" bottom="0.75" header="0.3" footer="0.3"/>
  <pageSetup paperSize="9" scale="79"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A25" sqref="A1:A1048576"/>
    </sheetView>
  </sheetViews>
  <sheetFormatPr defaultRowHeight="15"/>
  <cols>
    <col min="1" max="1" width="48.5703125" style="53" bestFit="1" customWidth="1"/>
    <col min="2" max="2" width="6.140625" bestFit="1" customWidth="1"/>
    <col min="3" max="3" width="19.5703125" style="53" bestFit="1" customWidth="1"/>
  </cols>
  <sheetData>
    <row r="1" spans="1:3">
      <c r="A1" s="53" t="s">
        <v>97</v>
      </c>
      <c r="B1" t="s">
        <v>135</v>
      </c>
      <c r="C1" s="53" t="s">
        <v>76</v>
      </c>
    </row>
    <row r="2" spans="1:3">
      <c r="A2" s="53" t="s">
        <v>70</v>
      </c>
      <c r="B2" t="s">
        <v>49</v>
      </c>
      <c r="C2" s="53" t="s">
        <v>77</v>
      </c>
    </row>
    <row r="3" spans="1:3">
      <c r="A3" s="53" t="s">
        <v>64</v>
      </c>
      <c r="B3" t="s">
        <v>50</v>
      </c>
      <c r="C3" s="53" t="s">
        <v>101</v>
      </c>
    </row>
    <row r="4" spans="1:3">
      <c r="A4" s="53" t="s">
        <v>114</v>
      </c>
      <c r="B4" t="s">
        <v>81</v>
      </c>
      <c r="C4" s="53" t="s">
        <v>100</v>
      </c>
    </row>
    <row r="5" spans="1:3">
      <c r="A5" s="53" t="s">
        <v>84</v>
      </c>
      <c r="B5" t="s">
        <v>60</v>
      </c>
      <c r="C5" s="53" t="s">
        <v>53</v>
      </c>
    </row>
    <row r="6" spans="1:3">
      <c r="A6" s="53" t="s">
        <v>94</v>
      </c>
      <c r="B6" t="s">
        <v>48</v>
      </c>
      <c r="C6" s="53" t="s">
        <v>96</v>
      </c>
    </row>
    <row r="7" spans="1:3">
      <c r="A7" s="53" t="s">
        <v>109</v>
      </c>
      <c r="B7" t="s">
        <v>65</v>
      </c>
      <c r="C7" s="53" t="s">
        <v>138</v>
      </c>
    </row>
    <row r="8" spans="1:3" ht="30">
      <c r="A8" s="53" t="s">
        <v>93</v>
      </c>
      <c r="C8" s="53" t="s">
        <v>99</v>
      </c>
    </row>
    <row r="9" spans="1:3" ht="30">
      <c r="A9" s="53" t="s">
        <v>145</v>
      </c>
      <c r="C9" s="53" t="s">
        <v>141</v>
      </c>
    </row>
    <row r="10" spans="1:3">
      <c r="A10" s="53" t="s">
        <v>113</v>
      </c>
      <c r="C10" s="53" t="s">
        <v>122</v>
      </c>
    </row>
    <row r="11" spans="1:3">
      <c r="A11" s="53" t="s">
        <v>142</v>
      </c>
      <c r="C11" s="53" t="s">
        <v>74</v>
      </c>
    </row>
    <row r="12" spans="1:3">
      <c r="A12" s="53" t="s">
        <v>152</v>
      </c>
      <c r="C12" s="53" t="s">
        <v>74</v>
      </c>
    </row>
    <row r="13" spans="1:3" ht="30">
      <c r="A13" s="53" t="s">
        <v>58</v>
      </c>
      <c r="C13" s="53" t="s">
        <v>103</v>
      </c>
    </row>
    <row r="14" spans="1:3">
      <c r="A14" s="53" t="s">
        <v>112</v>
      </c>
      <c r="C14" s="53" t="s">
        <v>117</v>
      </c>
    </row>
    <row r="15" spans="1:3">
      <c r="A15" s="53" t="s">
        <v>150</v>
      </c>
      <c r="C15" s="53" t="s">
        <v>52</v>
      </c>
    </row>
    <row r="16" spans="1:3">
      <c r="A16" s="53" t="s">
        <v>127</v>
      </c>
      <c r="C16" s="53" t="s">
        <v>75</v>
      </c>
    </row>
    <row r="17" spans="1:3" ht="60">
      <c r="A17" s="53" t="s">
        <v>98</v>
      </c>
      <c r="C17" s="53" t="s">
        <v>123</v>
      </c>
    </row>
    <row r="18" spans="1:3" ht="30">
      <c r="A18" s="53" t="s">
        <v>68</v>
      </c>
      <c r="C18" s="53" t="s">
        <v>102</v>
      </c>
    </row>
    <row r="19" spans="1:3">
      <c r="A19" s="53" t="s">
        <v>59</v>
      </c>
    </row>
    <row r="20" spans="1:3" ht="30">
      <c r="A20" s="53" t="s">
        <v>148</v>
      </c>
    </row>
    <row r="21" spans="1:3">
      <c r="A21" s="53" t="s">
        <v>47</v>
      </c>
    </row>
    <row r="22" spans="1:3" ht="30">
      <c r="A22" s="53" t="s">
        <v>124</v>
      </c>
    </row>
    <row r="23" spans="1:3">
      <c r="A23" s="53" t="s">
        <v>85</v>
      </c>
    </row>
    <row r="24" spans="1:3" ht="30">
      <c r="A24" s="53" t="s">
        <v>72</v>
      </c>
    </row>
    <row r="25" spans="1:3">
      <c r="A25" s="53" t="s">
        <v>110</v>
      </c>
    </row>
    <row r="26" spans="1:3">
      <c r="A26" s="53" t="s">
        <v>44</v>
      </c>
    </row>
    <row r="27" spans="1:3">
      <c r="A27" s="53" t="s">
        <v>91</v>
      </c>
    </row>
    <row r="28" spans="1:3">
      <c r="A28" s="53" t="s">
        <v>83</v>
      </c>
    </row>
    <row r="29" spans="1:3">
      <c r="A29" s="53" t="s">
        <v>45</v>
      </c>
    </row>
    <row r="30" spans="1:3">
      <c r="A30" s="53" t="s">
        <v>80</v>
      </c>
    </row>
    <row r="31" spans="1:3">
      <c r="A31" s="53" t="s">
        <v>106</v>
      </c>
    </row>
    <row r="32" spans="1:3" ht="30">
      <c r="A32" s="53" t="s">
        <v>61</v>
      </c>
    </row>
    <row r="33" spans="1:1">
      <c r="A33" s="53" t="s">
        <v>134</v>
      </c>
    </row>
    <row r="34" spans="1:1">
      <c r="A34" s="53" t="s">
        <v>46</v>
      </c>
    </row>
    <row r="35" spans="1:1" ht="30">
      <c r="A35" s="53" t="s">
        <v>78</v>
      </c>
    </row>
    <row r="36" spans="1:1">
      <c r="A36" s="53" t="s">
        <v>111</v>
      </c>
    </row>
    <row r="37" spans="1:1" ht="60">
      <c r="A37" s="53" t="s">
        <v>105</v>
      </c>
    </row>
  </sheetData>
  <sortState ref="A1:A37">
    <sortCondition ref="A25"/>
  </sortState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2"/>
  <sheetViews>
    <sheetView tabSelected="1" topLeftCell="A25" workbookViewId="0">
      <selection activeCell="G32" sqref="G32:K32"/>
    </sheetView>
  </sheetViews>
  <sheetFormatPr defaultRowHeight="15"/>
  <cols>
    <col min="1" max="1" width="20.42578125" customWidth="1"/>
    <col min="7" max="11" width="13.5703125" customWidth="1"/>
  </cols>
  <sheetData>
    <row r="1" spans="1:11" ht="15" customHeight="1">
      <c r="A1" s="107" t="s">
        <v>8</v>
      </c>
      <c r="B1" s="107" t="s">
        <v>9</v>
      </c>
      <c r="C1" s="107" t="s">
        <v>10</v>
      </c>
      <c r="D1" s="107" t="s">
        <v>40</v>
      </c>
      <c r="E1" s="107" t="s">
        <v>11</v>
      </c>
      <c r="F1" s="105" t="s">
        <v>12</v>
      </c>
      <c r="G1" s="101" t="s">
        <v>128</v>
      </c>
      <c r="H1" s="103" t="s">
        <v>129</v>
      </c>
      <c r="I1" s="103" t="s">
        <v>130</v>
      </c>
      <c r="J1" s="103" t="s">
        <v>131</v>
      </c>
      <c r="K1" s="103" t="s">
        <v>132</v>
      </c>
    </row>
    <row r="2" spans="1:11" ht="48" customHeight="1" thickBot="1">
      <c r="A2" s="108"/>
      <c r="B2" s="108"/>
      <c r="C2" s="108"/>
      <c r="D2" s="108"/>
      <c r="E2" s="108"/>
      <c r="F2" s="106"/>
      <c r="G2" s="102"/>
      <c r="H2" s="104"/>
      <c r="I2" s="104"/>
      <c r="J2" s="104"/>
      <c r="K2" s="104"/>
    </row>
    <row r="3" spans="1:11" ht="32.25" thickBot="1">
      <c r="A3" s="6" t="s">
        <v>91</v>
      </c>
      <c r="B3" s="7" t="s">
        <v>81</v>
      </c>
      <c r="C3" s="7">
        <v>50</v>
      </c>
      <c r="D3" s="7">
        <v>0.2</v>
      </c>
      <c r="E3" s="7">
        <v>403.06</v>
      </c>
      <c r="F3" s="22">
        <f t="shared" ref="F3:F25" si="0">C3*D3*E3</f>
        <v>4030.6</v>
      </c>
      <c r="G3" s="69">
        <f>IF('1'!$E$48=0,'1'!$E$49,'1'!$E$48)</f>
        <v>48.367199999999997</v>
      </c>
      <c r="H3" s="70">
        <f>'1'!$D$50</f>
        <v>0</v>
      </c>
      <c r="I3" s="70">
        <f>'1'!$E$51</f>
        <v>4078.97</v>
      </c>
      <c r="J3" s="70">
        <f>'1'!$F$65</f>
        <v>0</v>
      </c>
      <c r="K3" s="70">
        <f>'1'!$C$67</f>
        <v>4078.97</v>
      </c>
    </row>
    <row r="4" spans="1:11" ht="79.5" thickBot="1">
      <c r="A4" s="6" t="s">
        <v>78</v>
      </c>
      <c r="B4" s="7" t="s">
        <v>48</v>
      </c>
      <c r="C4" s="7">
        <v>1</v>
      </c>
      <c r="D4" s="7">
        <v>0.3</v>
      </c>
      <c r="E4" s="7">
        <v>200.04</v>
      </c>
      <c r="F4" s="22">
        <f t="shared" si="0"/>
        <v>60.011999999999993</v>
      </c>
      <c r="G4" s="69">
        <f>IF('2'!$E$48=0,'2'!$E$49,'2'!$E$48)</f>
        <v>0</v>
      </c>
      <c r="H4" s="70">
        <f>'2'!$D$50</f>
        <v>12.3444</v>
      </c>
      <c r="I4" s="70">
        <f>'2'!$E$51</f>
        <v>72.349999999999994</v>
      </c>
      <c r="J4" s="70">
        <f>'2'!$F$65</f>
        <v>1.71</v>
      </c>
      <c r="K4" s="70">
        <f>'2'!$C$67</f>
        <v>74.059999999999988</v>
      </c>
    </row>
    <row r="5" spans="1:11" ht="16.5" thickBot="1">
      <c r="A5" s="6" t="s">
        <v>80</v>
      </c>
      <c r="B5" s="7" t="s">
        <v>81</v>
      </c>
      <c r="C5" s="7">
        <v>160</v>
      </c>
      <c r="D5" s="7">
        <v>0.03</v>
      </c>
      <c r="E5" s="7">
        <v>200.04</v>
      </c>
      <c r="F5" s="22">
        <f t="shared" si="0"/>
        <v>960.19199999999989</v>
      </c>
      <c r="G5" s="69">
        <f>IF('3'!$E$48=0,'3'!$E$49,'3'!$E$48)</f>
        <v>0</v>
      </c>
      <c r="H5" s="70">
        <f>'3'!$D$50</f>
        <v>192.38040000000001</v>
      </c>
      <c r="I5" s="70">
        <f>'3'!$E$51</f>
        <v>1152.5700000000002</v>
      </c>
      <c r="J5" s="70">
        <f>'3'!$F$65</f>
        <v>1.71</v>
      </c>
      <c r="K5" s="70">
        <f>'3'!$C$67</f>
        <v>1154.2800000000002</v>
      </c>
    </row>
    <row r="6" spans="1:11" ht="32.25" thickBot="1">
      <c r="A6" s="6" t="s">
        <v>47</v>
      </c>
      <c r="B6" s="7" t="s">
        <v>48</v>
      </c>
      <c r="C6" s="7">
        <v>2</v>
      </c>
      <c r="D6" s="7">
        <v>0.2</v>
      </c>
      <c r="E6" s="7">
        <v>403.06</v>
      </c>
      <c r="F6" s="22">
        <f t="shared" si="0"/>
        <v>161.22400000000002</v>
      </c>
      <c r="G6" s="69">
        <f>IF('4'!$E$48=0,'4'!$E$49,'4'!$E$48)</f>
        <v>1.9346880000000002</v>
      </c>
      <c r="H6" s="70">
        <f>'4'!$D$50</f>
        <v>0</v>
      </c>
      <c r="I6" s="70">
        <f>'4'!$E$51</f>
        <v>163.15</v>
      </c>
      <c r="J6" s="70">
        <f>'4'!$F$65</f>
        <v>0</v>
      </c>
      <c r="K6" s="70">
        <f>'4'!$C$67</f>
        <v>163.15</v>
      </c>
    </row>
    <row r="7" spans="1:11" ht="32.25" thickBot="1">
      <c r="A7" s="6" t="s">
        <v>47</v>
      </c>
      <c r="B7" s="7" t="s">
        <v>48</v>
      </c>
      <c r="C7" s="7">
        <v>2</v>
      </c>
      <c r="D7" s="7">
        <v>0.2</v>
      </c>
      <c r="E7" s="7">
        <v>403.06</v>
      </c>
      <c r="F7" s="22">
        <f t="shared" si="0"/>
        <v>161.22400000000002</v>
      </c>
      <c r="G7" s="69">
        <f>IF('5'!$E$48=0,'5'!$E$49,'5'!$E$48)</f>
        <v>1.9346880000000002</v>
      </c>
      <c r="H7" s="70">
        <f>'5'!$D$50</f>
        <v>0</v>
      </c>
      <c r="I7" s="70">
        <f>'5'!$E$51</f>
        <v>163.15</v>
      </c>
      <c r="J7" s="70">
        <f>'5'!$F$65</f>
        <v>0</v>
      </c>
      <c r="K7" s="70">
        <f>'5'!$C$67</f>
        <v>163.15</v>
      </c>
    </row>
    <row r="8" spans="1:11" ht="32.25" thickBot="1">
      <c r="A8" s="6" t="s">
        <v>47</v>
      </c>
      <c r="B8" s="7" t="s">
        <v>48</v>
      </c>
      <c r="C8" s="7">
        <v>2</v>
      </c>
      <c r="D8" s="7">
        <v>0.2</v>
      </c>
      <c r="E8" s="7">
        <v>403.06</v>
      </c>
      <c r="F8" s="22">
        <f t="shared" si="0"/>
        <v>161.22400000000002</v>
      </c>
      <c r="G8" s="69">
        <v>1.94</v>
      </c>
      <c r="H8" s="70">
        <f>'6'!$D$50</f>
        <v>0</v>
      </c>
      <c r="I8" s="70">
        <f>'6'!$E$51</f>
        <v>163.16</v>
      </c>
      <c r="J8" s="70">
        <f>'6'!$F$65</f>
        <v>0</v>
      </c>
      <c r="K8" s="70">
        <f>'6'!$C$67</f>
        <v>163.16</v>
      </c>
    </row>
    <row r="9" spans="1:11" ht="16.5" thickBot="1">
      <c r="A9" s="6" t="s">
        <v>64</v>
      </c>
      <c r="B9" s="7" t="s">
        <v>65</v>
      </c>
      <c r="C9" s="7">
        <v>1</v>
      </c>
      <c r="D9" s="7">
        <v>0.4</v>
      </c>
      <c r="E9" s="7">
        <v>403.06</v>
      </c>
      <c r="F9" s="22">
        <f t="shared" si="0"/>
        <v>161.22400000000002</v>
      </c>
      <c r="G9" s="69">
        <f>IF('7'!$E$48=0,'7'!$E$49,'7'!$E$48)</f>
        <v>1.9346880000000002</v>
      </c>
      <c r="H9" s="70">
        <f>'7'!$D$50</f>
        <v>0</v>
      </c>
      <c r="I9" s="70">
        <f>'7'!$E$51</f>
        <v>163.15</v>
      </c>
      <c r="J9" s="70">
        <f>'7'!$F$65</f>
        <v>0</v>
      </c>
      <c r="K9" s="70">
        <f>'7'!$C$67</f>
        <v>163.15</v>
      </c>
    </row>
    <row r="10" spans="1:11" ht="48" thickBot="1">
      <c r="A10" s="6" t="s">
        <v>44</v>
      </c>
      <c r="B10" s="7" t="s">
        <v>48</v>
      </c>
      <c r="C10" s="7">
        <v>1</v>
      </c>
      <c r="D10" s="7">
        <v>8</v>
      </c>
      <c r="E10" s="7">
        <v>403.06</v>
      </c>
      <c r="F10" s="22">
        <f t="shared" si="0"/>
        <v>3224.48</v>
      </c>
      <c r="G10" s="69">
        <f>IF('8'!$E$48=0,'8'!$E$49,'8'!$E$48)</f>
        <v>38.693759999999997</v>
      </c>
      <c r="H10" s="70">
        <f>'8'!$D$50</f>
        <v>0</v>
      </c>
      <c r="I10" s="70">
        <f>'8'!$E$51</f>
        <v>3263.17</v>
      </c>
      <c r="J10" s="70">
        <f>'8'!$F$65</f>
        <v>0</v>
      </c>
      <c r="K10" s="70">
        <f>'8'!$C$67</f>
        <v>3263.17</v>
      </c>
    </row>
    <row r="11" spans="1:11" ht="32.25" thickBot="1">
      <c r="A11" s="6" t="s">
        <v>68</v>
      </c>
      <c r="B11" s="7" t="s">
        <v>48</v>
      </c>
      <c r="C11" s="7">
        <v>1</v>
      </c>
      <c r="D11" s="7">
        <v>1</v>
      </c>
      <c r="E11" s="7">
        <v>403.06</v>
      </c>
      <c r="F11" s="22">
        <f t="shared" si="0"/>
        <v>403.06</v>
      </c>
      <c r="G11" s="69">
        <f>IF('9'!$E$48=0,'9'!$E$49,'9'!$E$48)</f>
        <v>4.8367199999999997</v>
      </c>
      <c r="H11" s="70">
        <f>'9'!$D$50</f>
        <v>0</v>
      </c>
      <c r="I11" s="70">
        <f>'9'!$E$51</f>
        <v>407.9</v>
      </c>
      <c r="J11" s="70">
        <f>'9'!$F$65</f>
        <v>0</v>
      </c>
      <c r="K11" s="70">
        <f>'9'!$C$67</f>
        <v>407.9</v>
      </c>
    </row>
    <row r="12" spans="1:11" ht="16.5" thickBot="1">
      <c r="A12" s="6" t="s">
        <v>70</v>
      </c>
      <c r="B12" s="7" t="s">
        <v>48</v>
      </c>
      <c r="C12" s="7">
        <v>1</v>
      </c>
      <c r="D12" s="7">
        <v>0.5</v>
      </c>
      <c r="E12" s="7">
        <v>403.06</v>
      </c>
      <c r="F12" s="22">
        <f t="shared" si="0"/>
        <v>201.53</v>
      </c>
      <c r="G12" s="69">
        <f>IF('10'!$E$48=0,'10'!$E$49,'10'!$E$48)</f>
        <v>2.4183599999999998</v>
      </c>
      <c r="H12" s="70">
        <f>'10'!$D$50</f>
        <v>0</v>
      </c>
      <c r="I12" s="70">
        <f>'10'!$E$51</f>
        <v>203.95</v>
      </c>
      <c r="J12" s="70">
        <f>'10'!$F$65</f>
        <v>0</v>
      </c>
      <c r="K12" s="70">
        <f>'10'!$C$67</f>
        <v>203.95</v>
      </c>
    </row>
    <row r="13" spans="1:11" ht="63.75" thickBot="1">
      <c r="A13" s="6" t="s">
        <v>72</v>
      </c>
      <c r="B13" s="7" t="s">
        <v>48</v>
      </c>
      <c r="C13" s="7">
        <v>3</v>
      </c>
      <c r="D13" s="7">
        <v>0.2</v>
      </c>
      <c r="E13" s="7">
        <v>200.04</v>
      </c>
      <c r="F13" s="22">
        <f t="shared" si="0"/>
        <v>120.02400000000002</v>
      </c>
      <c r="G13" s="69">
        <f>IF('11'!$E$48=0,'11'!$E$49,'11'!$E$48)</f>
        <v>1.4402880000000002</v>
      </c>
      <c r="H13" s="70">
        <f>'11'!$D$50</f>
        <v>0</v>
      </c>
      <c r="I13" s="70">
        <f>'11'!$E$51</f>
        <v>121.46</v>
      </c>
      <c r="J13" s="70">
        <f>'11'!$F$65</f>
        <v>0</v>
      </c>
      <c r="K13" s="70">
        <f>'11'!$C$67</f>
        <v>121.46</v>
      </c>
    </row>
    <row r="14" spans="1:11" ht="32.25" thickBot="1">
      <c r="A14" s="6" t="s">
        <v>84</v>
      </c>
      <c r="B14" s="7" t="s">
        <v>48</v>
      </c>
      <c r="C14" s="7">
        <v>2</v>
      </c>
      <c r="D14" s="7">
        <v>0.3</v>
      </c>
      <c r="E14" s="7">
        <v>403.06</v>
      </c>
      <c r="F14" s="22">
        <f t="shared" si="0"/>
        <v>241.83599999999998</v>
      </c>
      <c r="G14" s="69">
        <f>IF('12'!$E$48=0,'12'!$E$49,'12'!$E$48)</f>
        <v>2.9020319999999997</v>
      </c>
      <c r="H14" s="70">
        <f>'12'!$D$50</f>
        <v>0</v>
      </c>
      <c r="I14" s="70">
        <f>'12'!$E$51</f>
        <v>244.74</v>
      </c>
      <c r="J14" s="70">
        <f>'12'!$F$65</f>
        <v>0</v>
      </c>
      <c r="K14" s="70">
        <f>'12'!$C$67</f>
        <v>244.74</v>
      </c>
    </row>
    <row r="15" spans="1:11" ht="95.25" thickBot="1">
      <c r="A15" s="6" t="s">
        <v>93</v>
      </c>
      <c r="B15" s="7" t="s">
        <v>49</v>
      </c>
      <c r="C15" s="7">
        <v>15</v>
      </c>
      <c r="D15" s="7">
        <v>0.3</v>
      </c>
      <c r="E15" s="7">
        <v>200.04</v>
      </c>
      <c r="F15" s="22">
        <f t="shared" si="0"/>
        <v>900.18</v>
      </c>
      <c r="G15" s="69">
        <f>IF('13'!$E$48=0,'13'!$E$49,'13'!$E$48)</f>
        <v>0</v>
      </c>
      <c r="H15" s="70">
        <f>'13'!$D$50</f>
        <v>278.036</v>
      </c>
      <c r="I15" s="70">
        <f>'13'!$E$51</f>
        <v>1178.22</v>
      </c>
      <c r="J15" s="70">
        <f>'13'!$F$65</f>
        <v>490</v>
      </c>
      <c r="K15" s="70">
        <f>'13'!$C$67</f>
        <v>1668.22</v>
      </c>
    </row>
    <row r="16" spans="1:11" ht="32.25" thickBot="1">
      <c r="A16" s="6" t="s">
        <v>85</v>
      </c>
      <c r="B16" s="7" t="s">
        <v>48</v>
      </c>
      <c r="C16" s="7">
        <v>4</v>
      </c>
      <c r="D16" s="7">
        <v>0.1</v>
      </c>
      <c r="E16" s="7">
        <v>403.06</v>
      </c>
      <c r="F16" s="22">
        <f t="shared" si="0"/>
        <v>161.22400000000002</v>
      </c>
      <c r="G16" s="69">
        <f>IF('14'!$E$48=0,'14'!$E$49,'14'!$E$48)</f>
        <v>1.9350000000000001</v>
      </c>
      <c r="H16" s="70">
        <f>'14'!$D$50</f>
        <v>0</v>
      </c>
      <c r="I16" s="70">
        <f>'14'!$E$51</f>
        <v>163.16</v>
      </c>
      <c r="J16" s="70">
        <f>'14'!$F$65</f>
        <v>0</v>
      </c>
      <c r="K16" s="70">
        <f>'14'!$C$67</f>
        <v>163.16</v>
      </c>
    </row>
    <row r="17" spans="1:11" ht="30" customHeight="1" thickBot="1">
      <c r="A17" s="6" t="s">
        <v>127</v>
      </c>
      <c r="B17" s="7" t="s">
        <v>48</v>
      </c>
      <c r="C17" s="7">
        <v>2</v>
      </c>
      <c r="D17" s="7">
        <v>1.4</v>
      </c>
      <c r="E17" s="7">
        <v>403.06</v>
      </c>
      <c r="F17" s="22">
        <f t="shared" si="0"/>
        <v>1128.568</v>
      </c>
      <c r="G17" s="69">
        <f>IF('15'!$E$48=0,'15'!$E$49,'15'!$E$48)</f>
        <v>13.542816</v>
      </c>
      <c r="H17" s="70">
        <f>'15'!$D$50</f>
        <v>0</v>
      </c>
      <c r="I17" s="70">
        <f>'15'!$E$51</f>
        <v>1142.1099999999999</v>
      </c>
      <c r="J17" s="70">
        <f>'15'!$F$65</f>
        <v>0</v>
      </c>
      <c r="K17" s="70">
        <f>'15'!$C$67</f>
        <v>1142.1099999999999</v>
      </c>
    </row>
    <row r="18" spans="1:11" ht="16.5" thickBot="1">
      <c r="A18" s="6" t="s">
        <v>109</v>
      </c>
      <c r="B18" s="7" t="s">
        <v>48</v>
      </c>
      <c r="C18" s="7">
        <v>1</v>
      </c>
      <c r="D18" s="7">
        <v>4</v>
      </c>
      <c r="E18" s="7">
        <v>403.06</v>
      </c>
      <c r="F18" s="22">
        <f>C18*D18*E18</f>
        <v>1612.24</v>
      </c>
      <c r="G18" s="69">
        <f>IF('16'!$E$48=0,'16'!$E$49,'16'!$E$48)</f>
        <v>19.346879999999999</v>
      </c>
      <c r="H18" s="70">
        <f>'16'!$D$50</f>
        <v>0</v>
      </c>
      <c r="I18" s="70">
        <f>'16'!$E$51</f>
        <v>1631.59</v>
      </c>
      <c r="J18" s="70">
        <f>'16'!$F$65</f>
        <v>0</v>
      </c>
      <c r="K18" s="70">
        <f>'16'!$C$67</f>
        <v>1631.59</v>
      </c>
    </row>
    <row r="19" spans="1:11" ht="32.25" thickBot="1">
      <c r="A19" s="6" t="s">
        <v>110</v>
      </c>
      <c r="B19" s="7" t="s">
        <v>48</v>
      </c>
      <c r="C19" s="7">
        <v>5</v>
      </c>
      <c r="D19" s="7">
        <v>0.5</v>
      </c>
      <c r="E19" s="7">
        <v>403.06</v>
      </c>
      <c r="F19" s="22">
        <f t="shared" si="0"/>
        <v>1007.65</v>
      </c>
      <c r="G19" s="69">
        <f>IF('17'!$E$48=0,'17'!$E$49,'17'!$E$48)</f>
        <v>12.09</v>
      </c>
      <c r="H19" s="70">
        <f>'17'!$D$50</f>
        <v>331.94800000000004</v>
      </c>
      <c r="I19" s="70">
        <f>'17'!$E$51</f>
        <v>1351.69</v>
      </c>
      <c r="J19" s="70">
        <f>'17'!$F$65</f>
        <v>640</v>
      </c>
      <c r="K19" s="70">
        <f>'17'!$C$67</f>
        <v>1991.69</v>
      </c>
    </row>
    <row r="20" spans="1:11" ht="32.25" thickBot="1">
      <c r="A20" s="6" t="s">
        <v>112</v>
      </c>
      <c r="B20" s="7" t="s">
        <v>48</v>
      </c>
      <c r="C20" s="7">
        <v>1</v>
      </c>
      <c r="D20" s="7">
        <v>0.2</v>
      </c>
      <c r="E20" s="7">
        <v>403.06</v>
      </c>
      <c r="F20" s="22">
        <f t="shared" si="0"/>
        <v>80.612000000000009</v>
      </c>
      <c r="G20" s="69">
        <f>IF('18'!$E$48=0,'18'!$E$49,'18'!$E$48)</f>
        <v>0.97</v>
      </c>
      <c r="H20" s="70">
        <f>'18'!$D$50</f>
        <v>0</v>
      </c>
      <c r="I20" s="70">
        <f>'18'!$E$51</f>
        <v>81.58</v>
      </c>
      <c r="J20" s="70">
        <f>'18'!$F$65</f>
        <v>0</v>
      </c>
      <c r="K20" s="70">
        <f>'18'!$C$67</f>
        <v>81.58</v>
      </c>
    </row>
    <row r="21" spans="1:11" ht="48" thickBot="1">
      <c r="A21" s="6" t="s">
        <v>113</v>
      </c>
      <c r="B21" s="7" t="s">
        <v>48</v>
      </c>
      <c r="C21" s="7">
        <v>1</v>
      </c>
      <c r="D21" s="7">
        <v>2</v>
      </c>
      <c r="E21" s="7">
        <v>403.06</v>
      </c>
      <c r="F21" s="22">
        <f t="shared" si="0"/>
        <v>806.12</v>
      </c>
      <c r="G21" s="69">
        <f>IF('19'!$E$48=0,'19'!$E$49,'19'!$E$48)</f>
        <v>9.67</v>
      </c>
      <c r="H21" s="70">
        <f>'19'!$D$50</f>
        <v>0</v>
      </c>
      <c r="I21" s="70">
        <f>'19'!$E$51</f>
        <v>815.79</v>
      </c>
      <c r="J21" s="70">
        <f>'19'!$F$65</f>
        <v>0</v>
      </c>
      <c r="K21" s="70">
        <f>'19'!$C$67</f>
        <v>815.79</v>
      </c>
    </row>
    <row r="22" spans="1:11" ht="63.75" thickBot="1">
      <c r="A22" s="6" t="s">
        <v>124</v>
      </c>
      <c r="B22" s="7" t="s">
        <v>48</v>
      </c>
      <c r="C22" s="7">
        <v>3</v>
      </c>
      <c r="D22" s="7">
        <v>1</v>
      </c>
      <c r="E22" s="7">
        <v>200.04</v>
      </c>
      <c r="F22" s="22">
        <f t="shared" si="0"/>
        <v>600.12</v>
      </c>
      <c r="G22" s="69">
        <f>IF('20'!$E$48=0,'20'!$E$49,'20'!$E$48)</f>
        <v>0</v>
      </c>
      <c r="H22" s="70">
        <f>'20'!$D$50</f>
        <v>190.94400000000002</v>
      </c>
      <c r="I22" s="70">
        <f>'20'!$E$51</f>
        <v>791.06</v>
      </c>
      <c r="J22" s="70">
        <f>'20'!$F$65</f>
        <v>354.6</v>
      </c>
      <c r="K22" s="70">
        <f>'20'!$C$67</f>
        <v>1145.6599999999999</v>
      </c>
    </row>
    <row r="23" spans="1:11" ht="30" customHeight="1" thickBot="1">
      <c r="A23" s="6" t="s">
        <v>134</v>
      </c>
      <c r="B23" s="7" t="s">
        <v>135</v>
      </c>
      <c r="C23" s="7">
        <v>1</v>
      </c>
      <c r="D23" s="7">
        <v>8</v>
      </c>
      <c r="E23" s="7">
        <v>403.06</v>
      </c>
      <c r="F23" s="22">
        <f t="shared" si="0"/>
        <v>3224.48</v>
      </c>
      <c r="G23" s="69">
        <f>IF('21'!$E$48=0,'21'!$E$49,'21'!$E$48)</f>
        <v>38.693759999999997</v>
      </c>
      <c r="H23" s="70">
        <f>'21'!$D$50</f>
        <v>0</v>
      </c>
      <c r="I23" s="70">
        <f>'21'!$E$51</f>
        <v>3263.17</v>
      </c>
      <c r="J23" s="70">
        <f>'21'!$F$65</f>
        <v>0</v>
      </c>
      <c r="K23" s="70">
        <f>'21'!$C$67</f>
        <v>3263.17</v>
      </c>
    </row>
    <row r="24" spans="1:11" ht="30" customHeight="1" thickBot="1">
      <c r="A24" s="6" t="s">
        <v>47</v>
      </c>
      <c r="B24" s="7" t="s">
        <v>48</v>
      </c>
      <c r="C24" s="7">
        <v>2</v>
      </c>
      <c r="D24" s="7">
        <v>0.3</v>
      </c>
      <c r="E24" s="7">
        <v>403.06</v>
      </c>
      <c r="F24" s="22">
        <f t="shared" si="0"/>
        <v>241.83599999999998</v>
      </c>
      <c r="G24" s="69">
        <f>IF('22'!$E$48=0,'22'!$E$49,'22'!$E$48)</f>
        <v>2.9020319999999997</v>
      </c>
      <c r="H24" s="70">
        <f>'22'!$D$50</f>
        <v>53.147606400000001</v>
      </c>
      <c r="I24" s="70">
        <f>'22'!$E$51</f>
        <v>297.89</v>
      </c>
      <c r="J24" s="70">
        <f>'22'!$F$65</f>
        <v>21</v>
      </c>
      <c r="K24" s="70">
        <f>'22'!$C$67</f>
        <v>318.89</v>
      </c>
    </row>
    <row r="25" spans="1:11" ht="30" customHeight="1" thickBot="1">
      <c r="A25" s="6" t="s">
        <v>84</v>
      </c>
      <c r="B25" s="7" t="s">
        <v>48</v>
      </c>
      <c r="C25" s="7">
        <v>2</v>
      </c>
      <c r="D25" s="7">
        <v>0.5</v>
      </c>
      <c r="E25" s="7">
        <v>403.06</v>
      </c>
      <c r="F25" s="22">
        <f t="shared" si="0"/>
        <v>403.06</v>
      </c>
      <c r="G25" s="69">
        <f>IF('23'!$E$48=0,'23'!$E$49,'23'!$E$48)</f>
        <v>4.8367199999999997</v>
      </c>
      <c r="H25" s="70">
        <f>'23'!$D$50</f>
        <v>88.979344000000012</v>
      </c>
      <c r="I25" s="70">
        <f>'23'!$E$51</f>
        <v>496.88</v>
      </c>
      <c r="J25" s="70">
        <f>'23'!$F$65</f>
        <v>37</v>
      </c>
      <c r="K25" s="70">
        <f>'23'!$C$67</f>
        <v>533.88</v>
      </c>
    </row>
    <row r="26" spans="1:11" ht="30" customHeight="1" thickBot="1">
      <c r="A26" s="6" t="s">
        <v>142</v>
      </c>
      <c r="B26" s="7"/>
      <c r="C26" s="7"/>
      <c r="D26" s="7"/>
      <c r="E26" s="7"/>
      <c r="F26" s="22">
        <v>465.06900000000002</v>
      </c>
      <c r="G26" s="69">
        <f>IF('25'!$E$48=0,'25'!$E$49,'25'!$E$48)</f>
        <v>0</v>
      </c>
      <c r="H26" s="70">
        <f>'25'!$D$50</f>
        <v>0</v>
      </c>
      <c r="I26" s="70">
        <f>'25'!$E$51</f>
        <v>465.07</v>
      </c>
      <c r="J26" s="70">
        <f>'25'!$F$65</f>
        <v>0</v>
      </c>
      <c r="K26" s="70">
        <f>'25'!$C$67</f>
        <v>465.07</v>
      </c>
    </row>
    <row r="27" spans="1:11" ht="63.75" thickBot="1">
      <c r="A27" s="6" t="s">
        <v>145</v>
      </c>
      <c r="B27" s="7"/>
      <c r="C27" s="7"/>
      <c r="D27" s="7"/>
      <c r="E27" s="7"/>
      <c r="F27" s="22">
        <v>78.44</v>
      </c>
      <c r="G27" s="69">
        <f>IF('26'!$E$48=0,'26'!$E$49,'26'!$E$48)</f>
        <v>0</v>
      </c>
      <c r="H27" s="70">
        <f>'26'!$D$50</f>
        <v>0</v>
      </c>
      <c r="I27" s="70">
        <f>'26'!$E$51</f>
        <v>78.44</v>
      </c>
      <c r="J27" s="70">
        <f>'26'!$F$65</f>
        <v>0</v>
      </c>
      <c r="K27" s="70">
        <f>'26'!$C$67</f>
        <v>78.44</v>
      </c>
    </row>
    <row r="28" spans="1:11" ht="30" customHeight="1" thickBot="1">
      <c r="A28" s="6" t="s">
        <v>145</v>
      </c>
      <c r="B28" s="7" t="s">
        <v>48</v>
      </c>
      <c r="C28" s="7">
        <v>1</v>
      </c>
      <c r="D28" s="7">
        <v>1</v>
      </c>
      <c r="E28" s="7">
        <v>403.06</v>
      </c>
      <c r="F28" s="22">
        <f t="shared" ref="F28:F31" si="1">C28*D28*E28</f>
        <v>403.06</v>
      </c>
      <c r="G28" s="69">
        <f>IF('27'!$E$48=0,'27'!$E$49,'27'!$E$48)</f>
        <v>4.8367199999999997</v>
      </c>
      <c r="H28" s="70">
        <f>'27'!$D$50</f>
        <v>0</v>
      </c>
      <c r="I28" s="70">
        <f>'27'!$E$51</f>
        <v>407.9</v>
      </c>
      <c r="J28" s="70">
        <f>'27'!$F$65</f>
        <v>0</v>
      </c>
      <c r="K28" s="70">
        <f>'27'!$C$67</f>
        <v>407.9</v>
      </c>
    </row>
    <row r="29" spans="1:11" ht="79.5" thickBot="1">
      <c r="A29" s="6" t="s">
        <v>148</v>
      </c>
      <c r="B29" s="7" t="s">
        <v>48</v>
      </c>
      <c r="C29" s="7">
        <v>1</v>
      </c>
      <c r="D29" s="7">
        <v>0.7</v>
      </c>
      <c r="E29" s="7">
        <v>200.04</v>
      </c>
      <c r="F29" s="22">
        <f t="shared" si="1"/>
        <v>140.02799999999999</v>
      </c>
      <c r="G29" s="69">
        <f>IF('28'!$E$48=0,'28'!$E$49,'28'!$E$48)</f>
        <v>0</v>
      </c>
      <c r="H29" s="70">
        <f>'28'!$D$50</f>
        <v>0</v>
      </c>
      <c r="I29" s="70">
        <f>'28'!$E$51</f>
        <v>140.03</v>
      </c>
      <c r="J29" s="70">
        <f>'28'!$F$65</f>
        <v>0</v>
      </c>
      <c r="K29" s="70">
        <f>'28'!$C$67</f>
        <v>140.03</v>
      </c>
    </row>
    <row r="30" spans="1:11" ht="30" customHeight="1" thickBot="1">
      <c r="A30" s="6" t="s">
        <v>150</v>
      </c>
      <c r="B30" s="7" t="s">
        <v>48</v>
      </c>
      <c r="C30" s="7">
        <v>1</v>
      </c>
      <c r="D30" s="7">
        <v>0.6</v>
      </c>
      <c r="E30" s="7">
        <v>403.06</v>
      </c>
      <c r="F30" s="22">
        <f t="shared" si="1"/>
        <v>241.83599999999998</v>
      </c>
      <c r="G30" s="69">
        <f>IF('29'!$E$48=0,'29'!$E$49,'29'!$E$48)</f>
        <v>2.9020319999999997</v>
      </c>
      <c r="H30" s="70">
        <f>'29'!$D$50</f>
        <v>0</v>
      </c>
      <c r="I30" s="70">
        <f>'29'!$E$51</f>
        <v>244.74</v>
      </c>
      <c r="J30" s="70">
        <f>'29'!$F$65</f>
        <v>0</v>
      </c>
      <c r="K30" s="70">
        <f>'29'!$C$67</f>
        <v>244.74</v>
      </c>
    </row>
    <row r="31" spans="1:11" ht="30" customHeight="1" thickBot="1">
      <c r="A31" s="6" t="s">
        <v>152</v>
      </c>
      <c r="B31" s="7" t="s">
        <v>48</v>
      </c>
      <c r="C31" s="7">
        <v>1</v>
      </c>
      <c r="D31" s="7">
        <v>1</v>
      </c>
      <c r="E31" s="7">
        <v>403.06</v>
      </c>
      <c r="F31" s="22">
        <f t="shared" si="1"/>
        <v>403.06</v>
      </c>
      <c r="G31" s="69">
        <f>IF('30'!$E$48=0,'30'!$E$49,'30'!$E$48)</f>
        <v>4.8367199999999997</v>
      </c>
      <c r="H31" s="70">
        <f>'30'!$D$50</f>
        <v>0</v>
      </c>
      <c r="I31" s="70">
        <f>'30'!$E$51</f>
        <v>407.9</v>
      </c>
      <c r="J31" s="70">
        <f>'30'!$F$65</f>
        <v>0</v>
      </c>
      <c r="K31" s="70">
        <f>'30'!$C$67</f>
        <v>407.9</v>
      </c>
    </row>
    <row r="32" spans="1:11" ht="16.5" thickBot="1">
      <c r="G32" s="69">
        <f>SUM(G3:G31)</f>
        <v>222.965104</v>
      </c>
      <c r="H32" s="69">
        <f t="shared" ref="H32:K32" si="2">SUM(H3:H31)</f>
        <v>1147.7797504000002</v>
      </c>
      <c r="I32" s="69">
        <f t="shared" si="2"/>
        <v>23154.94</v>
      </c>
      <c r="J32" s="69">
        <f t="shared" si="2"/>
        <v>1546.02</v>
      </c>
      <c r="K32" s="69">
        <f t="shared" si="2"/>
        <v>24700.960000000003</v>
      </c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</mergeCells>
  <dataValidations count="2">
    <dataValidation type="list" allowBlank="1" showInputMessage="1" showErrorMessage="1" sqref="B3:B31">
      <formula1>Ед_изм</formula1>
    </dataValidation>
    <dataValidation type="list" allowBlank="1" showInputMessage="1" showErrorMessage="1" sqref="A3:A31">
      <formula1>Наим_работ</formula1>
    </dataValidation>
  </dataValidations>
  <pageMargins left="0.70866141732283472" right="0.15748031496062992" top="0.74803149606299213" bottom="0.27559055118110237" header="0.31496062992125984" footer="0.31496062992125984"/>
  <pageSetup paperSize="9" orientation="landscape" verticalDpi="0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86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87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47</v>
      </c>
      <c r="B35" s="7" t="s">
        <v>48</v>
      </c>
      <c r="C35" s="7">
        <v>2</v>
      </c>
      <c r="D35" s="7">
        <v>0.2</v>
      </c>
      <c r="E35" s="7">
        <v>403.06</v>
      </c>
      <c r="F35" s="22">
        <f t="shared" ref="F35:F44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1.9346880000000002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163.15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163.15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E49" sqref="E49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86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87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47</v>
      </c>
      <c r="B35" s="7" t="s">
        <v>48</v>
      </c>
      <c r="C35" s="7">
        <v>2</v>
      </c>
      <c r="D35" s="7">
        <v>0.2</v>
      </c>
      <c r="E35" s="7">
        <v>403.06</v>
      </c>
      <c r="F35" s="22">
        <f t="shared" ref="F35:F44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1.9346880000000002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163.15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63" t="s">
        <v>24</v>
      </c>
      <c r="E55" s="63" t="s">
        <v>25</v>
      </c>
      <c r="F55" s="63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163.15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0" zoomScaleNormal="100" workbookViewId="0">
      <selection activeCell="E49" sqref="E49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107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108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47</v>
      </c>
      <c r="B35" s="7" t="s">
        <v>48</v>
      </c>
      <c r="C35" s="7">
        <v>2</v>
      </c>
      <c r="D35" s="7">
        <v>0.2</v>
      </c>
      <c r="E35" s="7">
        <v>403.06</v>
      </c>
      <c r="F35" s="22">
        <f t="shared" ref="F35:F43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IF(ISBLANK(D49),0,ROUND((C49/100)*SUM(F35:F44),3))</f>
        <v>1.9350000000000001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163.16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163.16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62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64</v>
      </c>
      <c r="B35" s="7" t="s">
        <v>65</v>
      </c>
      <c r="C35" s="7">
        <v>1</v>
      </c>
      <c r="D35" s="7">
        <v>0.4</v>
      </c>
      <c r="E35" s="7">
        <v>403.06</v>
      </c>
      <c r="F35" s="22">
        <f t="shared" ref="F35:F44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1.9346880000000002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163.15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163.15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6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69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44</v>
      </c>
      <c r="B35" s="7" t="s">
        <v>48</v>
      </c>
      <c r="C35" s="7">
        <v>1</v>
      </c>
      <c r="D35" s="7">
        <v>8</v>
      </c>
      <c r="E35" s="7">
        <v>403.06</v>
      </c>
      <c r="F35" s="22">
        <f t="shared" ref="F35:F44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38.693759999999997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3263.17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55" t="s">
        <v>24</v>
      </c>
      <c r="E55" s="55" t="s">
        <v>25</v>
      </c>
      <c r="F55" s="55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3263.17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3" t="s">
        <v>3</v>
      </c>
      <c r="B5" s="93"/>
      <c r="C5" s="93"/>
      <c r="D5" s="93"/>
      <c r="E5" s="93"/>
      <c r="F5" s="93"/>
    </row>
    <row r="7" spans="1:6" ht="27">
      <c r="A7" s="93" t="s">
        <v>4</v>
      </c>
      <c r="B7" s="93"/>
      <c r="C7" s="93"/>
      <c r="D7" s="93"/>
      <c r="E7" s="93"/>
      <c r="F7" s="93"/>
    </row>
    <row r="9" spans="1:6" ht="26.25">
      <c r="A9" s="2"/>
    </row>
    <row r="11" spans="1:6" ht="15.75">
      <c r="A11" s="4" t="s">
        <v>5</v>
      </c>
      <c r="B11" s="30"/>
      <c r="C11" s="94" t="s">
        <v>67</v>
      </c>
      <c r="D11" s="94"/>
      <c r="E11" s="94"/>
      <c r="F11" s="94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5" t="s">
        <v>36</v>
      </c>
      <c r="B27" s="95"/>
      <c r="C27" s="95"/>
      <c r="D27" s="95"/>
      <c r="E27" s="95"/>
      <c r="F27" s="95"/>
    </row>
    <row r="29" spans="1:6">
      <c r="A29" s="92"/>
      <c r="B29" s="92"/>
      <c r="C29" s="92"/>
      <c r="D29" s="92"/>
      <c r="E29" s="92"/>
      <c r="F29" s="92"/>
    </row>
    <row r="30" spans="1:6">
      <c r="A30" s="92"/>
      <c r="B30" s="92"/>
      <c r="C30" s="92"/>
      <c r="D30" s="92"/>
      <c r="E30" s="92"/>
      <c r="F30" s="92"/>
    </row>
    <row r="31" spans="1:6" ht="22.5">
      <c r="A31" s="84" t="s">
        <v>7</v>
      </c>
      <c r="B31" s="84"/>
      <c r="C31" s="84"/>
      <c r="D31" s="84"/>
      <c r="E31" s="84"/>
      <c r="F31" s="84"/>
    </row>
    <row r="32" spans="1:6" ht="16.5" thickBot="1">
      <c r="A32" s="5"/>
    </row>
    <row r="33" spans="1:6">
      <c r="A33" s="85" t="s">
        <v>8</v>
      </c>
      <c r="B33" s="85" t="s">
        <v>9</v>
      </c>
      <c r="C33" s="85" t="s">
        <v>10</v>
      </c>
      <c r="D33" s="85" t="s">
        <v>40</v>
      </c>
      <c r="E33" s="85" t="s">
        <v>11</v>
      </c>
      <c r="F33" s="85" t="s">
        <v>12</v>
      </c>
    </row>
    <row r="34" spans="1:6" ht="29.25" customHeight="1" thickBot="1">
      <c r="A34" s="86"/>
      <c r="B34" s="86"/>
      <c r="C34" s="86"/>
      <c r="D34" s="86"/>
      <c r="E34" s="86"/>
      <c r="F34" s="86"/>
    </row>
    <row r="35" spans="1:6" ht="30" customHeight="1" thickBot="1">
      <c r="A35" s="6" t="s">
        <v>68</v>
      </c>
      <c r="B35" s="7" t="s">
        <v>48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</v>
      </c>
      <c r="D50" s="87">
        <f>(SUM(F35:F44)+SUM(E46:E49)+F65)*C50</f>
        <v>0</v>
      </c>
      <c r="E50" s="88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9" t="s">
        <v>23</v>
      </c>
      <c r="B55" s="90"/>
      <c r="C55" s="91"/>
      <c r="D55" s="56" t="s">
        <v>24</v>
      </c>
      <c r="E55" s="56" t="s">
        <v>25</v>
      </c>
      <c r="F55" s="56" t="s">
        <v>26</v>
      </c>
    </row>
    <row r="56" spans="1:8" ht="30" customHeight="1" thickBot="1">
      <c r="A56" s="78"/>
      <c r="B56" s="79"/>
      <c r="C56" s="80"/>
      <c r="D56" s="40"/>
      <c r="E56" s="41"/>
      <c r="F56" s="41">
        <f t="shared" ref="F56:F64" si="2">D56*E56</f>
        <v>0</v>
      </c>
    </row>
    <row r="57" spans="1:8" ht="30" customHeight="1" thickBot="1">
      <c r="A57" s="78"/>
      <c r="B57" s="79"/>
      <c r="C57" s="80"/>
      <c r="D57" s="40"/>
      <c r="E57" s="41"/>
      <c r="F57" s="41">
        <f t="shared" si="2"/>
        <v>0</v>
      </c>
    </row>
    <row r="58" spans="1:8" ht="30" customHeight="1" thickBot="1">
      <c r="A58" s="78"/>
      <c r="B58" s="79"/>
      <c r="C58" s="80"/>
      <c r="D58" s="40"/>
      <c r="E58" s="41"/>
      <c r="F58" s="41">
        <f t="shared" si="2"/>
        <v>0</v>
      </c>
    </row>
    <row r="59" spans="1:8" ht="30" customHeight="1" thickBot="1">
      <c r="A59" s="78"/>
      <c r="B59" s="79"/>
      <c r="C59" s="80"/>
      <c r="D59" s="40"/>
      <c r="E59" s="41"/>
      <c r="F59" s="41">
        <f t="shared" si="2"/>
        <v>0</v>
      </c>
    </row>
    <row r="60" spans="1:8" ht="30" customHeight="1" thickBot="1">
      <c r="A60" s="78"/>
      <c r="B60" s="79"/>
      <c r="C60" s="80"/>
      <c r="D60" s="40"/>
      <c r="E60" s="41"/>
      <c r="F60" s="41">
        <f t="shared" si="2"/>
        <v>0</v>
      </c>
    </row>
    <row r="61" spans="1:8" ht="30" customHeight="1" thickBot="1">
      <c r="A61" s="78"/>
      <c r="B61" s="79"/>
      <c r="C61" s="80"/>
      <c r="D61" s="40"/>
      <c r="E61" s="41"/>
      <c r="F61" s="41">
        <f t="shared" si="2"/>
        <v>0</v>
      </c>
    </row>
    <row r="62" spans="1:8" ht="30" customHeight="1" thickBot="1">
      <c r="A62" s="78"/>
      <c r="B62" s="79"/>
      <c r="C62" s="80"/>
      <c r="D62" s="40"/>
      <c r="E62" s="41"/>
      <c r="F62" s="41">
        <f t="shared" si="2"/>
        <v>0</v>
      </c>
    </row>
    <row r="63" spans="1:8" ht="30" customHeight="1" thickBot="1">
      <c r="A63" s="78"/>
      <c r="B63" s="79"/>
      <c r="C63" s="80"/>
      <c r="D63" s="40"/>
      <c r="E63" s="41"/>
      <c r="F63" s="41">
        <f t="shared" si="2"/>
        <v>0</v>
      </c>
    </row>
    <row r="64" spans="1:8" ht="30" customHeight="1" thickBot="1">
      <c r="A64" s="78"/>
      <c r="B64" s="79"/>
      <c r="C64" s="80"/>
      <c r="D64" s="42"/>
      <c r="E64" s="43"/>
      <c r="F64" s="41">
        <f t="shared" si="2"/>
        <v>0</v>
      </c>
    </row>
    <row r="65" spans="1:6" ht="30" customHeight="1" thickBot="1">
      <c r="A65" s="81" t="s">
        <v>27</v>
      </c>
      <c r="B65" s="82"/>
      <c r="C65" s="83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5</vt:i4>
      </vt:variant>
    </vt:vector>
  </HeadingPairs>
  <TitlesOfParts>
    <vt:vector size="3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2018 год</vt:lpstr>
      <vt:lpstr>Лист2</vt:lpstr>
      <vt:lpstr>Работы</vt:lpstr>
      <vt:lpstr>Ед_изм</vt:lpstr>
      <vt:lpstr>Работы!Заголовки_для_печати</vt:lpstr>
      <vt:lpstr>Материал</vt:lpstr>
      <vt:lpstr>Наим_работ</vt:lpstr>
      <vt:lpstr>Наименвание_работ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2018-12-14T01:35:38Z</cp:lastPrinted>
  <dcterms:created xsi:type="dcterms:W3CDTF">2018-09-26T08:15:46Z</dcterms:created>
  <dcterms:modified xsi:type="dcterms:W3CDTF">2019-01-24T01:46:27Z</dcterms:modified>
</cp:coreProperties>
</file>