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5655" windowHeight="4635" firstSheet="19" activeTab="37"/>
  </bookViews>
  <sheets>
    <sheet name="1" sheetId="30" r:id="rId1"/>
    <sheet name="2" sheetId="51" r:id="rId2"/>
    <sheet name="3" sheetId="31" r:id="rId3"/>
    <sheet name="4" sheetId="49" r:id="rId4"/>
    <sheet name="5" sheetId="55" r:id="rId5"/>
    <sheet name="6" sheetId="32" r:id="rId6"/>
    <sheet name="7" sheetId="33" r:id="rId7"/>
    <sheet name="8" sheetId="43" r:id="rId8"/>
    <sheet name="9" sheetId="44" r:id="rId9"/>
    <sheet name="10" sheetId="45" r:id="rId10"/>
    <sheet name="11" sheetId="46" r:id="rId11"/>
    <sheet name="12" sheetId="47" r:id="rId12"/>
    <sheet name="13" sheetId="50" r:id="rId13"/>
    <sheet name="14" sheetId="41" r:id="rId14"/>
    <sheet name="15" sheetId="42" r:id="rId15"/>
    <sheet name="16" sheetId="35" r:id="rId16"/>
    <sheet name="17" sheetId="59" r:id="rId17"/>
    <sheet name="18" sheetId="36" r:id="rId18"/>
    <sheet name="19" sheetId="52" r:id="rId19"/>
    <sheet name="20" sheetId="53" r:id="rId20"/>
    <sheet name="21" sheetId="37" r:id="rId21"/>
    <sheet name="22" sheetId="38" r:id="rId22"/>
    <sheet name="23" sheetId="56" r:id="rId23"/>
    <sheet name="24" sheetId="57" r:id="rId24"/>
    <sheet name="25" sheetId="39" r:id="rId25"/>
    <sheet name="26" sheetId="60" r:id="rId26"/>
    <sheet name="27" sheetId="40" r:id="rId27"/>
    <sheet name="28" sheetId="61" r:id="rId28"/>
    <sheet name="29" sheetId="62" r:id="rId29"/>
    <sheet name="30" sheetId="63" r:id="rId30"/>
    <sheet name="31" sheetId="64" r:id="rId31"/>
    <sheet name="32" sheetId="65" r:id="rId32"/>
    <sheet name="33" sheetId="66" r:id="rId33"/>
    <sheet name="34" sheetId="67" r:id="rId34"/>
    <sheet name="35" sheetId="68" r:id="rId35"/>
    <sheet name="2018 год" sheetId="16" r:id="rId36"/>
    <sheet name="Лист2" sheetId="29" r:id="rId37"/>
    <sheet name="Работы" sheetId="58" r:id="rId38"/>
  </sheets>
  <definedNames>
    <definedName name="Ед_изм">Лист2!$B$1:$B$8</definedName>
    <definedName name="_xlnm.Print_Titles" localSheetId="37">Работы!$1:$2</definedName>
    <definedName name="Материал">Лист2!$C$1:$C$4</definedName>
    <definedName name="Наим_работ">Лист2!$A$1:$A$35</definedName>
    <definedName name="Наименвание_работ">Лист2!$A$1:$A$4</definedName>
  </definedNames>
  <calcPr calcId="125725"/>
</workbook>
</file>

<file path=xl/calcChain.xml><?xml version="1.0" encoding="utf-8"?>
<calcChain xmlns="http://schemas.openxmlformats.org/spreadsheetml/2006/main">
  <c r="H40" i="58"/>
  <c r="I40"/>
  <c r="J40"/>
  <c r="K40"/>
  <c r="G40"/>
  <c r="K39"/>
  <c r="J39"/>
  <c r="I39"/>
  <c r="H39"/>
  <c r="G39"/>
  <c r="F39"/>
  <c r="D39" i="16"/>
  <c r="B35"/>
  <c r="F64" i="68"/>
  <c r="F63"/>
  <c r="F62"/>
  <c r="F61"/>
  <c r="F60"/>
  <c r="F59"/>
  <c r="F58"/>
  <c r="F57"/>
  <c r="F65" s="1"/>
  <c r="D50" s="1"/>
  <c r="E49"/>
  <c r="E47"/>
  <c r="E46"/>
  <c r="F44"/>
  <c r="F43"/>
  <c r="F42"/>
  <c r="F41"/>
  <c r="F40"/>
  <c r="F39"/>
  <c r="F38"/>
  <c r="F37"/>
  <c r="F36"/>
  <c r="F35"/>
  <c r="E48" s="1"/>
  <c r="K38" i="58"/>
  <c r="J38"/>
  <c r="I38"/>
  <c r="H38"/>
  <c r="G38"/>
  <c r="F38"/>
  <c r="F64" i="67"/>
  <c r="F63"/>
  <c r="F62"/>
  <c r="F61"/>
  <c r="F60"/>
  <c r="F59"/>
  <c r="F58"/>
  <c r="F57"/>
  <c r="F65" s="1"/>
  <c r="E48"/>
  <c r="E47"/>
  <c r="E46"/>
  <c r="F44"/>
  <c r="F43"/>
  <c r="F42"/>
  <c r="F41"/>
  <c r="F40"/>
  <c r="F39"/>
  <c r="F38"/>
  <c r="F37"/>
  <c r="F36"/>
  <c r="F35"/>
  <c r="K37" i="58"/>
  <c r="J37"/>
  <c r="I37"/>
  <c r="H37"/>
  <c r="G37"/>
  <c r="F37"/>
  <c r="F35" i="66"/>
  <c r="F36"/>
  <c r="F64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K36" i="58"/>
  <c r="J36"/>
  <c r="I36"/>
  <c r="H36"/>
  <c r="G36"/>
  <c r="F36"/>
  <c r="F64" i="65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K35" i="58"/>
  <c r="J35"/>
  <c r="I35"/>
  <c r="H35"/>
  <c r="G35"/>
  <c r="F35"/>
  <c r="F64" i="64"/>
  <c r="F63"/>
  <c r="F62"/>
  <c r="F61"/>
  <c r="F60"/>
  <c r="F59"/>
  <c r="F58"/>
  <c r="F57"/>
  <c r="F65" s="1"/>
  <c r="E48"/>
  <c r="E47"/>
  <c r="E46"/>
  <c r="F44"/>
  <c r="F43"/>
  <c r="F42"/>
  <c r="F41"/>
  <c r="F40"/>
  <c r="F39"/>
  <c r="F38"/>
  <c r="F37"/>
  <c r="F36"/>
  <c r="F35"/>
  <c r="E49" s="1"/>
  <c r="K34" i="58"/>
  <c r="J34"/>
  <c r="I34"/>
  <c r="H34"/>
  <c r="G34"/>
  <c r="F34"/>
  <c r="F35" i="63"/>
  <c r="F64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E51" i="68" l="1"/>
  <c r="C67" s="1"/>
  <c r="E49" i="67"/>
  <c r="D50" s="1"/>
  <c r="D50" i="66"/>
  <c r="E51"/>
  <c r="E49" i="65"/>
  <c r="E51" i="64"/>
  <c r="C67" s="1"/>
  <c r="D50"/>
  <c r="D50" i="63"/>
  <c r="E51" s="1"/>
  <c r="C67" s="1"/>
  <c r="K33" i="58"/>
  <c r="J33"/>
  <c r="I33"/>
  <c r="H33"/>
  <c r="G33"/>
  <c r="F64" i="62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32" i="58"/>
  <c r="J32"/>
  <c r="I32"/>
  <c r="H32"/>
  <c r="G32"/>
  <c r="F64" i="61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31" i="58"/>
  <c r="J31"/>
  <c r="I31"/>
  <c r="H31"/>
  <c r="G31"/>
  <c r="K30"/>
  <c r="J30"/>
  <c r="I30"/>
  <c r="H30"/>
  <c r="G30"/>
  <c r="F31"/>
  <c r="F30"/>
  <c r="F64" i="60"/>
  <c r="F63"/>
  <c r="F62"/>
  <c r="F61"/>
  <c r="F60"/>
  <c r="F59"/>
  <c r="F58"/>
  <c r="F57"/>
  <c r="F56"/>
  <c r="F65" s="1"/>
  <c r="E48"/>
  <c r="E47"/>
  <c r="E46"/>
  <c r="F43"/>
  <c r="F42"/>
  <c r="F41"/>
  <c r="F40"/>
  <c r="F39"/>
  <c r="F38"/>
  <c r="F37"/>
  <c r="F36"/>
  <c r="F35"/>
  <c r="F22" i="58"/>
  <c r="F25"/>
  <c r="F21"/>
  <c r="F20"/>
  <c r="F64" i="59"/>
  <c r="F63"/>
  <c r="F62"/>
  <c r="F61"/>
  <c r="F60"/>
  <c r="F59"/>
  <c r="F58"/>
  <c r="F57"/>
  <c r="F56"/>
  <c r="F65" s="1"/>
  <c r="J21" i="58" s="1"/>
  <c r="E49" i="59"/>
  <c r="E48"/>
  <c r="G21" i="58" s="1"/>
  <c r="E47" i="59"/>
  <c r="E46"/>
  <c r="F44"/>
  <c r="F43"/>
  <c r="F42"/>
  <c r="F41"/>
  <c r="F40"/>
  <c r="F39"/>
  <c r="F38"/>
  <c r="F37"/>
  <c r="F36"/>
  <c r="F35"/>
  <c r="F29" i="58"/>
  <c r="F28"/>
  <c r="F27"/>
  <c r="F26"/>
  <c r="F24"/>
  <c r="F23"/>
  <c r="F19"/>
  <c r="F18"/>
  <c r="F17"/>
  <c r="F16"/>
  <c r="F15"/>
  <c r="F14"/>
  <c r="F13"/>
  <c r="F12"/>
  <c r="F11"/>
  <c r="F10"/>
  <c r="F9"/>
  <c r="F8"/>
  <c r="F7"/>
  <c r="F6"/>
  <c r="F5"/>
  <c r="F4"/>
  <c r="F3"/>
  <c r="F64" i="57"/>
  <c r="F63"/>
  <c r="F62"/>
  <c r="F61"/>
  <c r="F60"/>
  <c r="F59"/>
  <c r="F58"/>
  <c r="F57"/>
  <c r="F65" s="1"/>
  <c r="J29" i="58" s="1"/>
  <c r="F56" i="57"/>
  <c r="E48"/>
  <c r="E47"/>
  <c r="E46"/>
  <c r="F44"/>
  <c r="F43"/>
  <c r="F42"/>
  <c r="F41"/>
  <c r="F40"/>
  <c r="F39"/>
  <c r="F38"/>
  <c r="F37"/>
  <c r="F36"/>
  <c r="F35"/>
  <c r="F64" i="56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F64" i="55"/>
  <c r="F63"/>
  <c r="F62"/>
  <c r="F61"/>
  <c r="F60"/>
  <c r="F59"/>
  <c r="F58"/>
  <c r="F57"/>
  <c r="F56"/>
  <c r="E47"/>
  <c r="E46"/>
  <c r="F44"/>
  <c r="F43"/>
  <c r="F42"/>
  <c r="F41"/>
  <c r="F40"/>
  <c r="F39"/>
  <c r="F38"/>
  <c r="F37"/>
  <c r="F36"/>
  <c r="F35"/>
  <c r="E48" s="1"/>
  <c r="G9" i="58" s="1"/>
  <c r="F64" i="53"/>
  <c r="F63"/>
  <c r="F62"/>
  <c r="F61"/>
  <c r="F60"/>
  <c r="F59"/>
  <c r="F58"/>
  <c r="F57"/>
  <c r="F56"/>
  <c r="E47"/>
  <c r="E46"/>
  <c r="F44"/>
  <c r="F43"/>
  <c r="F42"/>
  <c r="F41"/>
  <c r="F40"/>
  <c r="F39"/>
  <c r="F38"/>
  <c r="F37"/>
  <c r="F36"/>
  <c r="F35"/>
  <c r="E49" s="1"/>
  <c r="F64" i="52"/>
  <c r="F63"/>
  <c r="F62"/>
  <c r="F61"/>
  <c r="F60"/>
  <c r="F59"/>
  <c r="F58"/>
  <c r="F57"/>
  <c r="F56"/>
  <c r="E49"/>
  <c r="E47"/>
  <c r="E46"/>
  <c r="F44"/>
  <c r="F43"/>
  <c r="F42"/>
  <c r="F41"/>
  <c r="F40"/>
  <c r="F39"/>
  <c r="F38"/>
  <c r="F37"/>
  <c r="F36"/>
  <c r="F35"/>
  <c r="F64" i="51"/>
  <c r="F63"/>
  <c r="F62"/>
  <c r="F61"/>
  <c r="F60"/>
  <c r="F59"/>
  <c r="F58"/>
  <c r="F57"/>
  <c r="F65" s="1"/>
  <c r="J4" i="58" s="1"/>
  <c r="F56" i="51"/>
  <c r="E48"/>
  <c r="E47"/>
  <c r="E46"/>
  <c r="F44"/>
  <c r="F43"/>
  <c r="F42"/>
  <c r="F41"/>
  <c r="F40"/>
  <c r="F39"/>
  <c r="F38"/>
  <c r="F37"/>
  <c r="F36"/>
  <c r="F35"/>
  <c r="F64" i="50"/>
  <c r="F63"/>
  <c r="F62"/>
  <c r="F61"/>
  <c r="F60"/>
  <c r="F59"/>
  <c r="F58"/>
  <c r="F57"/>
  <c r="F56"/>
  <c r="E49"/>
  <c r="E47"/>
  <c r="E46"/>
  <c r="F44"/>
  <c r="F43"/>
  <c r="F42"/>
  <c r="F41"/>
  <c r="F40"/>
  <c r="F39"/>
  <c r="F38"/>
  <c r="F37"/>
  <c r="F36"/>
  <c r="F35"/>
  <c r="F64" i="49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F64" i="47"/>
  <c r="F63"/>
  <c r="F62"/>
  <c r="F61"/>
  <c r="F60"/>
  <c r="F59"/>
  <c r="F58"/>
  <c r="F57"/>
  <c r="F56"/>
  <c r="E49"/>
  <c r="E47"/>
  <c r="E46"/>
  <c r="F44"/>
  <c r="F43"/>
  <c r="F42"/>
  <c r="F41"/>
  <c r="F40"/>
  <c r="F39"/>
  <c r="F38"/>
  <c r="F37"/>
  <c r="F36"/>
  <c r="F35"/>
  <c r="F64" i="46"/>
  <c r="F63"/>
  <c r="F62"/>
  <c r="F61"/>
  <c r="F60"/>
  <c r="F59"/>
  <c r="F58"/>
  <c r="F57"/>
  <c r="F56"/>
  <c r="F65" s="1"/>
  <c r="J15" i="58" s="1"/>
  <c r="E47" i="46"/>
  <c r="E46"/>
  <c r="F44"/>
  <c r="F43"/>
  <c r="F42"/>
  <c r="F41"/>
  <c r="F40"/>
  <c r="F39"/>
  <c r="F38"/>
  <c r="F37"/>
  <c r="F36"/>
  <c r="F35"/>
  <c r="E48" s="1"/>
  <c r="G15" i="58" s="1"/>
  <c r="F64" i="45"/>
  <c r="F63"/>
  <c r="F62"/>
  <c r="F61"/>
  <c r="F60"/>
  <c r="F59"/>
  <c r="F58"/>
  <c r="F57"/>
  <c r="F56"/>
  <c r="F65" s="1"/>
  <c r="J14" i="58" s="1"/>
  <c r="E48" i="45"/>
  <c r="E47"/>
  <c r="E46"/>
  <c r="F44"/>
  <c r="F43"/>
  <c r="F42"/>
  <c r="F41"/>
  <c r="F40"/>
  <c r="F39"/>
  <c r="F38"/>
  <c r="F37"/>
  <c r="F36"/>
  <c r="F35"/>
  <c r="E49" s="1"/>
  <c r="F64" i="44"/>
  <c r="F63"/>
  <c r="F62"/>
  <c r="F61"/>
  <c r="F60"/>
  <c r="F59"/>
  <c r="F58"/>
  <c r="F57"/>
  <c r="F56"/>
  <c r="F65" s="1"/>
  <c r="J13" i="58" s="1"/>
  <c r="E49" i="44"/>
  <c r="E47"/>
  <c r="E46"/>
  <c r="F44"/>
  <c r="F43"/>
  <c r="F42"/>
  <c r="F41"/>
  <c r="F40"/>
  <c r="F39"/>
  <c r="F38"/>
  <c r="F37"/>
  <c r="F36"/>
  <c r="F35"/>
  <c r="E48" s="1"/>
  <c r="G13" i="58" s="1"/>
  <c r="F64" i="43"/>
  <c r="F63"/>
  <c r="F62"/>
  <c r="F61"/>
  <c r="F60"/>
  <c r="F59"/>
  <c r="F58"/>
  <c r="F57"/>
  <c r="F56"/>
  <c r="E49"/>
  <c r="E47"/>
  <c r="E46"/>
  <c r="F44"/>
  <c r="F43"/>
  <c r="F42"/>
  <c r="F41"/>
  <c r="F40"/>
  <c r="F39"/>
  <c r="F38"/>
  <c r="F37"/>
  <c r="F36"/>
  <c r="F35"/>
  <c r="E48" s="1"/>
  <c r="G12" i="58" s="1"/>
  <c r="F64" i="42"/>
  <c r="F63"/>
  <c r="F62"/>
  <c r="F61"/>
  <c r="F60"/>
  <c r="F59"/>
  <c r="F58"/>
  <c r="F57"/>
  <c r="F56"/>
  <c r="F65" s="1"/>
  <c r="J19" i="58" s="1"/>
  <c r="E48" i="42"/>
  <c r="E47"/>
  <c r="E46"/>
  <c r="F44"/>
  <c r="F43"/>
  <c r="F42"/>
  <c r="F41"/>
  <c r="F40"/>
  <c r="F39"/>
  <c r="F38"/>
  <c r="F37"/>
  <c r="F36"/>
  <c r="F35"/>
  <c r="F57" i="40"/>
  <c r="F44"/>
  <c r="F35"/>
  <c r="F36"/>
  <c r="F56" i="39"/>
  <c r="F57"/>
  <c r="F35"/>
  <c r="F36"/>
  <c r="F37"/>
  <c r="F56" i="38"/>
  <c r="F57"/>
  <c r="F44"/>
  <c r="F35"/>
  <c r="F36"/>
  <c r="F35" i="37"/>
  <c r="F36"/>
  <c r="F44"/>
  <c r="F56"/>
  <c r="F57"/>
  <c r="F35" i="36"/>
  <c r="F36"/>
  <c r="F44"/>
  <c r="F56"/>
  <c r="F57"/>
  <c r="F56" i="33"/>
  <c r="F57"/>
  <c r="F44"/>
  <c r="F35"/>
  <c r="F36"/>
  <c r="F56" i="32"/>
  <c r="F57"/>
  <c r="F35"/>
  <c r="F36"/>
  <c r="F56" i="31"/>
  <c r="F57"/>
  <c r="F44"/>
  <c r="F35"/>
  <c r="F36"/>
  <c r="F56" i="30"/>
  <c r="F57"/>
  <c r="F44"/>
  <c r="F35"/>
  <c r="F36"/>
  <c r="F35" i="35"/>
  <c r="F36"/>
  <c r="F37"/>
  <c r="F38"/>
  <c r="F39"/>
  <c r="F40"/>
  <c r="F41"/>
  <c r="F42"/>
  <c r="F43"/>
  <c r="F44"/>
  <c r="F56"/>
  <c r="F57"/>
  <c r="F44" i="41"/>
  <c r="F64"/>
  <c r="F63"/>
  <c r="F62"/>
  <c r="F61"/>
  <c r="F60"/>
  <c r="F59"/>
  <c r="F58"/>
  <c r="F57"/>
  <c r="F56"/>
  <c r="E48"/>
  <c r="E47"/>
  <c r="E46"/>
  <c r="F43"/>
  <c r="F42"/>
  <c r="F41"/>
  <c r="F40"/>
  <c r="F39"/>
  <c r="F38"/>
  <c r="F37"/>
  <c r="F36"/>
  <c r="F35"/>
  <c r="E48" i="30"/>
  <c r="E47"/>
  <c r="E46"/>
  <c r="F64" i="40"/>
  <c r="F63"/>
  <c r="F62"/>
  <c r="F61"/>
  <c r="F60"/>
  <c r="F59"/>
  <c r="F58"/>
  <c r="F65" s="1"/>
  <c r="E48"/>
  <c r="E47"/>
  <c r="E46"/>
  <c r="F43"/>
  <c r="F42"/>
  <c r="F41"/>
  <c r="F40"/>
  <c r="F39"/>
  <c r="F38"/>
  <c r="F37"/>
  <c r="F64" i="39"/>
  <c r="F63"/>
  <c r="F62"/>
  <c r="F61"/>
  <c r="F60"/>
  <c r="F59"/>
  <c r="F58"/>
  <c r="E48"/>
  <c r="E47"/>
  <c r="E46"/>
  <c r="F43"/>
  <c r="F42"/>
  <c r="F41"/>
  <c r="F40"/>
  <c r="F39"/>
  <c r="F38"/>
  <c r="F64" i="38"/>
  <c r="F63"/>
  <c r="F62"/>
  <c r="F61"/>
  <c r="F60"/>
  <c r="F59"/>
  <c r="F58"/>
  <c r="E48"/>
  <c r="E47"/>
  <c r="E46"/>
  <c r="F43"/>
  <c r="F42"/>
  <c r="F41"/>
  <c r="F40"/>
  <c r="F39"/>
  <c r="F38"/>
  <c r="F37"/>
  <c r="F64" i="37"/>
  <c r="F63"/>
  <c r="F62"/>
  <c r="F61"/>
  <c r="F60"/>
  <c r="F59"/>
  <c r="F58"/>
  <c r="E48"/>
  <c r="E47"/>
  <c r="E46"/>
  <c r="F43"/>
  <c r="F42"/>
  <c r="F41"/>
  <c r="F40"/>
  <c r="F39"/>
  <c r="F38"/>
  <c r="F37"/>
  <c r="F64" i="36"/>
  <c r="F63"/>
  <c r="F62"/>
  <c r="F61"/>
  <c r="F60"/>
  <c r="F59"/>
  <c r="F58"/>
  <c r="F65"/>
  <c r="J22" i="58" s="1"/>
  <c r="E47" i="36"/>
  <c r="E46"/>
  <c r="F43"/>
  <c r="F42"/>
  <c r="F41"/>
  <c r="F40"/>
  <c r="F39"/>
  <c r="F38"/>
  <c r="F37"/>
  <c r="E48" s="1"/>
  <c r="G22" i="58" s="1"/>
  <c r="F64" i="35"/>
  <c r="F63"/>
  <c r="F62"/>
  <c r="F61"/>
  <c r="F60"/>
  <c r="F59"/>
  <c r="F58"/>
  <c r="F65"/>
  <c r="J20" i="58" s="1"/>
  <c r="E48" i="35"/>
  <c r="E47"/>
  <c r="E46"/>
  <c r="F64" i="33"/>
  <c r="F63"/>
  <c r="F62"/>
  <c r="F61"/>
  <c r="F60"/>
  <c r="F59"/>
  <c r="F58"/>
  <c r="E47"/>
  <c r="E46"/>
  <c r="F43"/>
  <c r="F42"/>
  <c r="F41"/>
  <c r="F40"/>
  <c r="F39"/>
  <c r="F38"/>
  <c r="F37"/>
  <c r="E48" s="1"/>
  <c r="G11" i="58" s="1"/>
  <c r="F64" i="32"/>
  <c r="F63"/>
  <c r="F62"/>
  <c r="F61"/>
  <c r="F60"/>
  <c r="F59"/>
  <c r="F58"/>
  <c r="F65"/>
  <c r="J10" i="58" s="1"/>
  <c r="E47" i="32"/>
  <c r="E46"/>
  <c r="F43"/>
  <c r="F42"/>
  <c r="F41"/>
  <c r="F40"/>
  <c r="F39"/>
  <c r="F38"/>
  <c r="F37"/>
  <c r="E48" s="1"/>
  <c r="G10" i="58" s="1"/>
  <c r="F64" i="31"/>
  <c r="F63"/>
  <c r="F62"/>
  <c r="F61"/>
  <c r="F60"/>
  <c r="F59"/>
  <c r="F58"/>
  <c r="F65"/>
  <c r="J6" i="58" s="1"/>
  <c r="E48" i="31"/>
  <c r="E47"/>
  <c r="E46"/>
  <c r="F43"/>
  <c r="F42"/>
  <c r="F41"/>
  <c r="F40"/>
  <c r="F39"/>
  <c r="F38"/>
  <c r="F37"/>
  <c r="F64" i="30"/>
  <c r="F63"/>
  <c r="F62"/>
  <c r="F61"/>
  <c r="F60"/>
  <c r="F59"/>
  <c r="F58"/>
  <c r="F65"/>
  <c r="J3" i="58" s="1"/>
  <c r="F43" i="30"/>
  <c r="F42"/>
  <c r="F41"/>
  <c r="F40"/>
  <c r="F39"/>
  <c r="F38"/>
  <c r="F37"/>
  <c r="E49" s="1"/>
  <c r="E51" i="67" l="1"/>
  <c r="C67" s="1"/>
  <c r="C67" i="66"/>
  <c r="E51" i="65"/>
  <c r="C67" s="1"/>
  <c r="D50"/>
  <c r="E51" i="62"/>
  <c r="C67" s="1"/>
  <c r="D50"/>
  <c r="D50" i="61"/>
  <c r="E51" s="1"/>
  <c r="C67" s="1"/>
  <c r="E49" i="60"/>
  <c r="D50" s="1"/>
  <c r="F65" i="39"/>
  <c r="G3" i="58"/>
  <c r="G14"/>
  <c r="F65" i="37"/>
  <c r="J25" i="58" s="1"/>
  <c r="F65" i="38"/>
  <c r="J26" i="58" s="1"/>
  <c r="F65" i="33"/>
  <c r="J11" i="58" s="1"/>
  <c r="F65" i="43"/>
  <c r="J12" i="58" s="1"/>
  <c r="F65" i="47"/>
  <c r="J16" i="58" s="1"/>
  <c r="F65" i="49"/>
  <c r="J7" i="58" s="1"/>
  <c r="F65" i="50"/>
  <c r="J17" i="58" s="1"/>
  <c r="F65" i="52"/>
  <c r="J23" i="58" s="1"/>
  <c r="F65" i="53"/>
  <c r="J24" i="58" s="1"/>
  <c r="F65" i="55"/>
  <c r="J9" i="58" s="1"/>
  <c r="F65" i="56"/>
  <c r="J28" i="58" s="1"/>
  <c r="D50" i="59"/>
  <c r="E49" i="57"/>
  <c r="D50" s="1"/>
  <c r="E49" i="56"/>
  <c r="D50" s="1"/>
  <c r="H28" i="58" s="1"/>
  <c r="E49" i="55"/>
  <c r="D50" s="1"/>
  <c r="E48" i="53"/>
  <c r="E48" i="52"/>
  <c r="G23" i="58" s="1"/>
  <c r="E49" i="51"/>
  <c r="D50" s="1"/>
  <c r="E48" i="50"/>
  <c r="G17" i="58" s="1"/>
  <c r="E49" i="49"/>
  <c r="D50" s="1"/>
  <c r="H7" i="58" s="1"/>
  <c r="E48" i="47"/>
  <c r="E49" i="46"/>
  <c r="D50" i="43"/>
  <c r="H12" i="58" s="1"/>
  <c r="D50" i="45"/>
  <c r="E51" i="44"/>
  <c r="D50"/>
  <c r="H13" i="58" s="1"/>
  <c r="E49" i="42"/>
  <c r="D50" s="1"/>
  <c r="H19" i="58" s="1"/>
  <c r="D50" i="30"/>
  <c r="F65" i="41"/>
  <c r="J18" i="58" s="1"/>
  <c r="E49" i="41"/>
  <c r="G18" i="58" s="1"/>
  <c r="E49" i="40"/>
  <c r="D50" s="1"/>
  <c r="E49" i="39"/>
  <c r="D50" s="1"/>
  <c r="E49" i="38"/>
  <c r="D50" s="1"/>
  <c r="H26" i="58" s="1"/>
  <c r="E49" i="37"/>
  <c r="D50" s="1"/>
  <c r="H25" i="58" s="1"/>
  <c r="E49" i="36"/>
  <c r="D50" s="1"/>
  <c r="H22" i="58" s="1"/>
  <c r="E49" i="35"/>
  <c r="D50" s="1"/>
  <c r="H20" i="58" s="1"/>
  <c r="E49" i="33"/>
  <c r="D50" s="1"/>
  <c r="H11" i="58" s="1"/>
  <c r="E49" i="32"/>
  <c r="D50" s="1"/>
  <c r="H10" i="58" s="1"/>
  <c r="E49" i="31"/>
  <c r="D50" s="1"/>
  <c r="H6" i="58" s="1"/>
  <c r="E51" i="60" l="1"/>
  <c r="C67" s="1"/>
  <c r="E51" i="30"/>
  <c r="I3" i="58" s="1"/>
  <c r="H3"/>
  <c r="E51" i="45"/>
  <c r="H14" i="58"/>
  <c r="D50" i="47"/>
  <c r="G16" i="58"/>
  <c r="E51" i="55"/>
  <c r="I9" i="58" s="1"/>
  <c r="H9"/>
  <c r="E51" i="59"/>
  <c r="H21" i="58"/>
  <c r="E51" i="43"/>
  <c r="G29" i="58"/>
  <c r="G4"/>
  <c r="G26"/>
  <c r="G6"/>
  <c r="G19"/>
  <c r="C67" i="44"/>
  <c r="K13" i="58" s="1"/>
  <c r="I13"/>
  <c r="E51" i="51"/>
  <c r="H4" i="58"/>
  <c r="D50" i="53"/>
  <c r="G24" i="58"/>
  <c r="E51" i="57"/>
  <c r="H29" i="58"/>
  <c r="G28"/>
  <c r="G7"/>
  <c r="G20"/>
  <c r="G25"/>
  <c r="E51" i="56"/>
  <c r="C67" i="55"/>
  <c r="K9" i="58" s="1"/>
  <c r="E51" i="52"/>
  <c r="D50"/>
  <c r="H23" i="58" s="1"/>
  <c r="E51" i="50"/>
  <c r="D50"/>
  <c r="H17" i="58" s="1"/>
  <c r="E51" i="49"/>
  <c r="D50" i="46"/>
  <c r="E51" i="42"/>
  <c r="D50" i="41"/>
  <c r="E51" i="40"/>
  <c r="C67" s="1"/>
  <c r="E51" i="39"/>
  <c r="C67" s="1"/>
  <c r="E51" i="38"/>
  <c r="E51" i="37"/>
  <c r="E51" i="36"/>
  <c r="E51" i="35"/>
  <c r="E51" i="33"/>
  <c r="E51" i="32"/>
  <c r="E51" i="31"/>
  <c r="C67" i="30"/>
  <c r="K3" i="58" s="1"/>
  <c r="C67" i="33" l="1"/>
  <c r="K11" i="58" s="1"/>
  <c r="I11"/>
  <c r="C67" i="36"/>
  <c r="K22" i="58" s="1"/>
  <c r="I22"/>
  <c r="C67" i="38"/>
  <c r="K26" i="58" s="1"/>
  <c r="I26"/>
  <c r="C67" i="42"/>
  <c r="K19" i="58" s="1"/>
  <c r="I19"/>
  <c r="C67" i="49"/>
  <c r="K7" i="58" s="1"/>
  <c r="I7"/>
  <c r="C67" i="50"/>
  <c r="K17" i="58" s="1"/>
  <c r="I17"/>
  <c r="C67" i="52"/>
  <c r="K23" i="58" s="1"/>
  <c r="I23"/>
  <c r="C67" i="56"/>
  <c r="K28" i="58" s="1"/>
  <c r="I28"/>
  <c r="C67" i="43"/>
  <c r="K12" i="58" s="1"/>
  <c r="I12"/>
  <c r="C67" i="59"/>
  <c r="K21" i="58" s="1"/>
  <c r="I21"/>
  <c r="E51" i="47"/>
  <c r="H16" i="58"/>
  <c r="C67" i="45"/>
  <c r="K14" i="58" s="1"/>
  <c r="I14"/>
  <c r="C67" i="31"/>
  <c r="K6" i="58" s="1"/>
  <c r="I6"/>
  <c r="C67" i="32"/>
  <c r="K10" i="58" s="1"/>
  <c r="I10"/>
  <c r="C67" i="35"/>
  <c r="K20" i="58" s="1"/>
  <c r="I20"/>
  <c r="C67" i="37"/>
  <c r="K25" i="58" s="1"/>
  <c r="I25"/>
  <c r="E51" i="41"/>
  <c r="H18" i="58"/>
  <c r="E51" i="46"/>
  <c r="H15" i="58"/>
  <c r="C67" i="57"/>
  <c r="K29" i="58" s="1"/>
  <c r="I29"/>
  <c r="E51" i="53"/>
  <c r="H24" i="58"/>
  <c r="C67" i="51"/>
  <c r="K4" i="58" s="1"/>
  <c r="I4"/>
  <c r="C67" i="47" l="1"/>
  <c r="K16" i="58" s="1"/>
  <c r="I16"/>
  <c r="C67" i="53"/>
  <c r="K24" i="58" s="1"/>
  <c r="I24"/>
  <c r="C67" i="46"/>
  <c r="K15" i="58" s="1"/>
  <c r="I15"/>
  <c r="C67" i="41"/>
  <c r="K18" i="58" s="1"/>
  <c r="I18"/>
  <c r="C41" i="16"/>
</calcChain>
</file>

<file path=xl/sharedStrings.xml><?xml version="1.0" encoding="utf-8"?>
<sst xmlns="http://schemas.openxmlformats.org/spreadsheetml/2006/main" count="2009" uniqueCount="138">
  <si>
    <t>УТВЕРЖДАЮ</t>
  </si>
  <si>
    <t>зам.генерального директора</t>
  </si>
  <si>
    <t>ООО «Континент»</t>
  </si>
  <si>
    <t>АКТ</t>
  </si>
  <si>
    <t>сдачи-приёмки выполненных работ по содержанию и ремонту общего имущества</t>
  </si>
  <si>
    <t xml:space="preserve">г. Кировск                                                                        </t>
  </si>
  <si>
    <t>Основание проведения работ:</t>
  </si>
  <si>
    <t>КАЛЬКУЛЯЦИЯ РАБОТ.</t>
  </si>
  <si>
    <t>Наименование работы/ услуги</t>
  </si>
  <si>
    <t>Единица измерения</t>
  </si>
  <si>
    <t>Объем работ</t>
  </si>
  <si>
    <t>Часовая ставка исполнителя (руб)</t>
  </si>
  <si>
    <t>Стоимость работы, услуги (руб)</t>
  </si>
  <si>
    <t xml:space="preserve">  Применение коэффицинтов: 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</si>
  <si>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д</t>
    </r>
  </si>
  <si>
    <t>поправочный коэффициент на отсутствие технической документации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</si>
  <si>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норм</t>
    </r>
  </si>
  <si>
    <t>коэффициент сверхнормативной продолжительности экплуатации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</si>
  <si>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</si>
  <si>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>коэффициент на затемненность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</si>
  <si>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2</t>
    </r>
  </si>
  <si>
    <t>коэффициент на стесненность</t>
  </si>
  <si>
    <t>Материальные затраты:</t>
  </si>
  <si>
    <t>Наименование материала</t>
  </si>
  <si>
    <t>Кол-во</t>
  </si>
  <si>
    <t>Стоимость</t>
  </si>
  <si>
    <t>Всего затрат</t>
  </si>
  <si>
    <t>Итого материальных затрат:</t>
  </si>
  <si>
    <t>Расчет стоимости выполненных работ произведен на основании нормативных сборников на работы и услуги по управлению, содержанию и ремонту общего имущества в многоквартирном доме, работы произведены с надлежащим качеством и соблюдением норм действующего законодательства РФ.</t>
  </si>
  <si>
    <t>Претензии со стороны Совета дома, жителей многоквартирного дома отсутствуют.</t>
  </si>
  <si>
    <t>от управляющей организации</t>
  </si>
  <si>
    <t>_____________/__________________/</t>
  </si>
  <si>
    <t>______________/_________________/</t>
  </si>
  <si>
    <t xml:space="preserve">         </t>
  </si>
  <si>
    <t>план работ по текущему ремонту</t>
  </si>
  <si>
    <t>аварийно-восстановительные работы</t>
  </si>
  <si>
    <t>Наименование работ:</t>
  </si>
  <si>
    <r>
      <t xml:space="preserve">  Стоимость выполненных работ всего:</t>
    </r>
    <r>
      <rPr>
        <b/>
        <u/>
        <sz val="12"/>
        <color theme="1"/>
        <rFont val="Times New Roman"/>
        <family val="1"/>
        <charset val="204"/>
      </rPr>
      <t/>
    </r>
  </si>
  <si>
    <t>«_____»_____________201   г.</t>
  </si>
  <si>
    <t>от имени Собственника</t>
  </si>
  <si>
    <t>Норма времени на ед. измерения</t>
  </si>
  <si>
    <t>Текущий ремонт 2018 год</t>
  </si>
  <si>
    <t>Итого материальных затрат 2018 год</t>
  </si>
  <si>
    <t>Итого трудозатраты</t>
  </si>
  <si>
    <t>Промывка и опрессовка системы ЦО</t>
  </si>
  <si>
    <t>Ремонт стояка ХВС</t>
  </si>
  <si>
    <t>Спуск и наполнение стояка ХВС</t>
  </si>
  <si>
    <t>Пломбировка счетчиков воды</t>
  </si>
  <si>
    <t>шт</t>
  </si>
  <si>
    <t>кв.м</t>
  </si>
  <si>
    <t>куб.м</t>
  </si>
  <si>
    <t>Накладные расходы: %</t>
  </si>
  <si>
    <t>труба сталь Д 32</t>
  </si>
  <si>
    <t>кран шаровый Д 1/2</t>
  </si>
  <si>
    <t xml:space="preserve">        требования ПП РФ№290  от 03.04.2013 г.</t>
  </si>
  <si>
    <t xml:space="preserve">        предписание контролирующих органов</t>
  </si>
  <si>
    <t xml:space="preserve">Адрес МКД: Ленинградская область, г.Кировск, ул. 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</si>
  <si>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декабрь 2018г.</t>
    </r>
  </si>
  <si>
    <t>Осмотр стояка ХВС</t>
  </si>
  <si>
    <t>Открытие задвижек д/поиска порыва в теплосетях</t>
  </si>
  <si>
    <t>час</t>
  </si>
  <si>
    <t>Совместные работы с теплосетями по восстановлению ГВС</t>
  </si>
  <si>
    <t>R</t>
  </si>
  <si>
    <t xml:space="preserve">      «  05 »      июнь 2018г.</t>
  </si>
  <si>
    <t>Новая д 26</t>
  </si>
  <si>
    <t>Снятие приборов учета</t>
  </si>
  <si>
    <t>Продувка полотенцесушителя</t>
  </si>
  <si>
    <t xml:space="preserve">      «  06 »      июнь 2018г.</t>
  </si>
  <si>
    <t>Новая д 26 кв 10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</si>
  <si>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_19__</t>
    </r>
    <r>
      <rPr>
        <sz val="12"/>
        <color theme="1"/>
        <rFont val="Times New Roman"/>
        <family val="1"/>
        <charset val="204"/>
      </rPr>
      <t>»      май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</si>
  <si>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_31__</t>
    </r>
    <r>
      <rPr>
        <sz val="12"/>
        <color theme="1"/>
        <rFont val="Times New Roman"/>
        <family val="1"/>
        <charset val="204"/>
      </rPr>
      <t>»      май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</si>
  <si>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_25__</t>
    </r>
    <r>
      <rPr>
        <sz val="12"/>
        <color theme="1"/>
        <rFont val="Times New Roman"/>
        <family val="1"/>
        <charset val="204"/>
      </rPr>
      <t>»      май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</si>
  <si>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_23__</t>
    </r>
    <r>
      <rPr>
        <sz val="12"/>
        <color theme="1"/>
        <rFont val="Times New Roman"/>
        <family val="1"/>
        <charset val="204"/>
      </rPr>
      <t>»      май 2018г.</t>
    </r>
  </si>
  <si>
    <t>Запуск ГВС после испытания</t>
  </si>
  <si>
    <t>Развоздушивание стояков ГВС</t>
  </si>
  <si>
    <t>Развоздушивание системы ГВС</t>
  </si>
  <si>
    <t>Закрытие ГВС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</si>
  <si>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_14__</t>
    </r>
    <r>
      <rPr>
        <sz val="12"/>
        <color theme="1"/>
        <rFont val="Times New Roman"/>
        <family val="1"/>
        <charset val="204"/>
      </rPr>
      <t>»      май 2018г.</t>
    </r>
  </si>
  <si>
    <t>Продувка стояков ЦО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</si>
  <si>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_03__</t>
    </r>
    <r>
      <rPr>
        <sz val="12"/>
        <color theme="1"/>
        <rFont val="Times New Roman"/>
        <family val="1"/>
        <charset val="204"/>
      </rPr>
      <t>»      май 2018г.</t>
    </r>
  </si>
  <si>
    <t>Закрытие ЦО</t>
  </si>
  <si>
    <t>элев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</si>
  <si>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_14__</t>
    </r>
    <r>
      <rPr>
        <sz val="12"/>
        <color theme="1"/>
        <rFont val="Times New Roman"/>
        <family val="1"/>
        <charset val="204"/>
      </rPr>
      <t>»      февраль 2018г.</t>
    </r>
  </si>
  <si>
    <t>Регулировка ЦО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</si>
  <si>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__27__</t>
    </r>
    <r>
      <rPr>
        <sz val="12"/>
        <color theme="1"/>
        <rFont val="Times New Roman"/>
        <family val="1"/>
        <charset val="204"/>
      </rPr>
      <t>»      март 2018г.</t>
    </r>
  </si>
  <si>
    <t>Консультация сантехника</t>
  </si>
  <si>
    <t>Осмотр стояков ЦО</t>
  </si>
  <si>
    <t>Снятие приборов учета в теплоцентре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</si>
  <si>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_03__</t>
    </r>
    <r>
      <rPr>
        <sz val="12"/>
        <color theme="1"/>
        <rFont val="Times New Roman"/>
        <family val="1"/>
        <charset val="204"/>
      </rPr>
      <t>»      август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</si>
  <si>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_08__</t>
    </r>
    <r>
      <rPr>
        <sz val="12"/>
        <color theme="1"/>
        <rFont val="Times New Roman"/>
        <family val="1"/>
        <charset val="204"/>
      </rPr>
      <t>»      май 2018г.</t>
    </r>
  </si>
  <si>
    <t>Новая д 26 кв 14</t>
  </si>
  <si>
    <t>Прочистка канализации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</si>
  <si>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_01_</t>
    </r>
    <r>
      <rPr>
        <sz val="12"/>
        <color theme="1"/>
        <rFont val="Times New Roman"/>
        <family val="1"/>
        <charset val="204"/>
      </rPr>
      <t>»      февраль 2018г.</t>
    </r>
  </si>
  <si>
    <t>пог.м</t>
  </si>
  <si>
    <t>Снятие показаний ХВС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</si>
  <si>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_22__</t>
    </r>
    <r>
      <rPr>
        <sz val="12"/>
        <color theme="1"/>
        <rFont val="Times New Roman"/>
        <family val="1"/>
        <charset val="204"/>
      </rPr>
      <t>»      август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</si>
  <si>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_21__</t>
    </r>
    <r>
      <rPr>
        <sz val="12"/>
        <color theme="1"/>
        <rFont val="Times New Roman"/>
        <family val="1"/>
        <charset val="204"/>
      </rPr>
      <t>»      август 2018г.</t>
    </r>
  </si>
  <si>
    <t xml:space="preserve">Очистка стен, грунтовка, окрашивание стен, размывка потолков, окрашивание потолков. Окраска дверей, выравнивание и окраска дверных откосов, решеток, торцов </t>
  </si>
  <si>
    <t>Уборка подвального помещения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</si>
  <si>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__16__</t>
    </r>
    <r>
      <rPr>
        <sz val="12"/>
        <color theme="1"/>
        <rFont val="Times New Roman"/>
        <family val="1"/>
        <charset val="204"/>
      </rPr>
      <t>»   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</si>
  <si>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_19__</t>
    </r>
    <r>
      <rPr>
        <sz val="12"/>
        <color theme="1"/>
        <rFont val="Times New Roman"/>
        <family val="1"/>
        <charset val="204"/>
      </rPr>
      <t>»      апрель 2018г.</t>
    </r>
  </si>
  <si>
    <t>Запуск отопления</t>
  </si>
  <si>
    <t>Развоздушивание стояков ЦО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</si>
  <si>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_01__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</si>
  <si>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_22__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</si>
  <si>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_24__</t>
    </r>
    <r>
      <rPr>
        <sz val="12"/>
        <color theme="1"/>
        <rFont val="Times New Roman"/>
        <family val="1"/>
        <charset val="204"/>
      </rPr>
      <t>»      октябрь 2018г.</t>
    </r>
  </si>
  <si>
    <t>Новая д 26 кв 7</t>
  </si>
  <si>
    <t>Отключение ПРЭМ</t>
  </si>
  <si>
    <t>Подключение приборов ПРЭМ и КТРП, настройка СПТ и запуск</t>
  </si>
  <si>
    <t>Установка приборов в ИТП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</si>
  <si>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___19__</t>
    </r>
    <r>
      <rPr>
        <sz val="12"/>
        <color theme="1"/>
        <rFont val="Times New Roman"/>
        <family val="1"/>
        <charset val="204"/>
      </rPr>
      <t>»      сентябрь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</si>
  <si>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___18__</t>
    </r>
    <r>
      <rPr>
        <sz val="12"/>
        <color theme="1"/>
        <rFont val="Times New Roman"/>
        <family val="1"/>
        <charset val="204"/>
      </rPr>
      <t>»      июль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</si>
  <si>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___31__</t>
    </r>
    <r>
      <rPr>
        <sz val="12"/>
        <color theme="1"/>
        <rFont val="Times New Roman"/>
        <family val="1"/>
        <charset val="204"/>
      </rPr>
      <t>»      июль 2018г.</t>
    </r>
  </si>
  <si>
    <t>Коэффициенты</t>
  </si>
  <si>
    <t>накладные расходы 20%</t>
  </si>
  <si>
    <t>ИТОГО трудозатрат</t>
  </si>
  <si>
    <t>Материалы</t>
  </si>
  <si>
    <t>Всего</t>
  </si>
  <si>
    <t>Замена приборов учета в ТЦ</t>
  </si>
  <si>
    <t>Замена приборов учета</t>
  </si>
  <si>
    <t>прокладка Д 20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</si>
  <si>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_30__</t>
    </r>
    <r>
      <rPr>
        <sz val="12"/>
        <color theme="1"/>
        <rFont val="Times New Roman"/>
        <family val="1"/>
        <charset val="204"/>
      </rPr>
      <t>»      ноябрь 2018г.</t>
    </r>
  </si>
  <si>
    <t>Новая д 26 подвал</t>
  </si>
  <si>
    <t>Осмотр колодцев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</si>
  <si>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_09__</t>
    </r>
    <r>
      <rPr>
        <sz val="12"/>
        <color theme="1"/>
        <rFont val="Times New Roman"/>
        <family val="1"/>
        <charset val="204"/>
      </rPr>
      <t>»      январь 2018г.</t>
    </r>
  </si>
  <si>
    <t>Новая 26</t>
  </si>
  <si>
    <t>Осмотр и замеры температуры совместно с теплосетями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</si>
  <si>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_29__</t>
    </r>
    <r>
      <rPr>
        <sz val="12"/>
        <color theme="1"/>
        <rFont val="Times New Roman"/>
        <family val="1"/>
        <charset val="204"/>
      </rPr>
      <t>»     март 2018г.</t>
    </r>
  </si>
  <si>
    <t>рейс</t>
  </si>
  <si>
    <t>Привоз песка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</si>
  <si>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_28__</t>
    </r>
    <r>
      <rPr>
        <sz val="12"/>
        <color theme="1"/>
        <rFont val="Times New Roman"/>
        <family val="1"/>
        <charset val="204"/>
      </rPr>
      <t>»    ноябрь 2018г.</t>
    </r>
  </si>
  <si>
    <t>Осмотр ввода ХВС после ремонта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</si>
  <si>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_14__</t>
    </r>
    <r>
      <rPr>
        <sz val="12"/>
        <color theme="1"/>
        <rFont val="Times New Roman"/>
        <family val="1"/>
        <charset val="204"/>
      </rPr>
      <t>»    декабрь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</si>
  <si>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_21__</t>
    </r>
    <r>
      <rPr>
        <sz val="12"/>
        <color theme="1"/>
        <rFont val="Times New Roman"/>
        <family val="1"/>
        <charset val="204"/>
      </rPr>
      <t>»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</si>
  <si>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_20__</t>
    </r>
    <r>
      <rPr>
        <sz val="12"/>
        <color theme="1"/>
        <rFont val="Times New Roman"/>
        <family val="1"/>
        <charset val="204"/>
      </rPr>
      <t>»     ноябрь 2018г.</t>
    </r>
  </si>
  <si>
    <t>Плановая проверка подвальных и чердачных помещений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</si>
  <si>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_01__</t>
    </r>
    <r>
      <rPr>
        <sz val="12"/>
        <color theme="1"/>
        <rFont val="Times New Roman"/>
        <family val="1"/>
        <charset val="204"/>
      </rPr>
      <t>»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</si>
  <si>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_29__</t>
    </r>
    <r>
      <rPr>
        <sz val="12"/>
        <color theme="1"/>
        <rFont val="Times New Roman"/>
        <family val="1"/>
        <charset val="204"/>
      </rPr>
      <t>»     ноябрь 2018г.</t>
    </r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</si>
</sst>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bscript"/>
      <sz val="16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perscript"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Wingdings 2"/>
      <family val="1"/>
      <charset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/>
    <xf numFmtId="0" fontId="10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9" xfId="0" applyBorder="1"/>
    <xf numFmtId="0" fontId="3" fillId="0" borderId="0" xfId="0" applyFont="1" applyAlignment="1">
      <alignment horizontal="left"/>
    </xf>
    <xf numFmtId="0" fontId="10" fillId="0" borderId="2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3" fillId="0" borderId="0" xfId="0" applyFont="1"/>
    <xf numFmtId="0" fontId="0" fillId="0" borderId="19" xfId="0" applyBorder="1"/>
    <xf numFmtId="0" fontId="2" fillId="0" borderId="19" xfId="0" applyFont="1" applyBorder="1"/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vertical="top" wrapText="1"/>
    </xf>
    <xf numFmtId="9" fontId="10" fillId="0" borderId="20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3" fillId="0" borderId="5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/>
    <xf numFmtId="0" fontId="3" fillId="0" borderId="19" xfId="0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133350</xdr:rowOff>
    </xdr:from>
    <xdr:to>
      <xdr:col>0</xdr:col>
      <xdr:colOff>323850</xdr:colOff>
      <xdr:row>22</xdr:row>
      <xdr:rowOff>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28575" y="4514850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0</xdr:colOff>
      <xdr:row>20</xdr:row>
      <xdr:rowOff>180975</xdr:rowOff>
    </xdr:from>
    <xdr:to>
      <xdr:col>2</xdr:col>
      <xdr:colOff>295275</xdr:colOff>
      <xdr:row>22</xdr:row>
      <xdr:rowOff>47625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752850" y="45624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23</xdr:row>
      <xdr:rowOff>161925</xdr:rowOff>
    </xdr:from>
    <xdr:to>
      <xdr:col>0</xdr:col>
      <xdr:colOff>333375</xdr:colOff>
      <xdr:row>25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8100" y="511492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180975</xdr:rowOff>
    </xdr:from>
    <xdr:to>
      <xdr:col>2</xdr:col>
      <xdr:colOff>295275</xdr:colOff>
      <xdr:row>25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752850" y="51339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82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83</v>
      </c>
      <c r="B35" s="7" t="s">
        <v>48</v>
      </c>
      <c r="C35" s="7">
        <v>1</v>
      </c>
      <c r="D35" s="7">
        <v>1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62</v>
      </c>
      <c r="E49" s="36">
        <f>IF(ISBLANK(D49),0,(C49/100)*SUM(F35:F44))</f>
        <v>4.8367199999999997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70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44</v>
      </c>
      <c r="B35" s="7" t="s">
        <v>48</v>
      </c>
      <c r="C35" s="7">
        <v>1</v>
      </c>
      <c r="D35" s="7">
        <v>8</v>
      </c>
      <c r="E35" s="7">
        <v>248.48</v>
      </c>
      <c r="F35" s="22">
        <f t="shared" ref="F35:F44" si="0">C35*D35*E35</f>
        <v>1987.84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62</v>
      </c>
      <c r="E49" s="36">
        <f>IF(ISBLANK(D49),0,(C49/100)*SUM(F35:F44))</f>
        <v>23.85408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2011.6899999999998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55" t="s">
        <v>24</v>
      </c>
      <c r="E55" s="55" t="s">
        <v>25</v>
      </c>
      <c r="F55" s="55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2011.6899999999998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77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76</v>
      </c>
      <c r="B35" s="7" t="s">
        <v>48</v>
      </c>
      <c r="C35" s="7">
        <v>1</v>
      </c>
      <c r="D35" s="7">
        <v>0.5</v>
      </c>
      <c r="E35" s="7">
        <v>248.48</v>
      </c>
      <c r="F35" s="22">
        <f t="shared" ref="F35:F44" si="0">C35*D35*E35</f>
        <v>124.24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62</v>
      </c>
      <c r="E48" s="36">
        <f t="shared" si="1"/>
        <v>1.49088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125.72999999999999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56" t="s">
        <v>24</v>
      </c>
      <c r="E55" s="56" t="s">
        <v>25</v>
      </c>
      <c r="F55" s="56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125.72999999999999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79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78</v>
      </c>
      <c r="B35" s="7" t="s">
        <v>48</v>
      </c>
      <c r="C35" s="7">
        <v>4</v>
      </c>
      <c r="D35" s="7">
        <v>0.5</v>
      </c>
      <c r="E35" s="7">
        <v>248.48</v>
      </c>
      <c r="F35" s="22">
        <f t="shared" ref="F35:F44" si="0">C35*D35*E35</f>
        <v>496.96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62</v>
      </c>
      <c r="E48" s="36">
        <f t="shared" si="1"/>
        <v>5.9635199999999999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502.91999999999996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58" t="s">
        <v>24</v>
      </c>
      <c r="E55" s="58" t="s">
        <v>25</v>
      </c>
      <c r="F55" s="58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502.91999999999996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6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89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90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47</v>
      </c>
      <c r="B35" s="7" t="s">
        <v>48</v>
      </c>
      <c r="C35" s="7">
        <v>2</v>
      </c>
      <c r="D35" s="7">
        <v>0.2</v>
      </c>
      <c r="E35" s="7">
        <v>248.48</v>
      </c>
      <c r="F35" s="22">
        <f t="shared" ref="F35:F44" si="0">C35*D35*E35</f>
        <v>99.391999999999996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62</v>
      </c>
      <c r="E48" s="36">
        <f t="shared" si="1"/>
        <v>1.192704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100.58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60" t="s">
        <v>24</v>
      </c>
      <c r="E55" s="60" t="s">
        <v>25</v>
      </c>
      <c r="F55" s="60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100.58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63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65</v>
      </c>
      <c r="B35" s="7" t="s">
        <v>48</v>
      </c>
      <c r="C35" s="7">
        <v>6</v>
      </c>
      <c r="D35" s="7">
        <v>1</v>
      </c>
      <c r="E35" s="7">
        <v>403.06</v>
      </c>
      <c r="F35" s="22">
        <f>C35*D35*E35</f>
        <v>2418.36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62</v>
      </c>
      <c r="E49" s="36">
        <f>IF(ISBLANK(D49),0,(C49/100)*SUM(F35:F44))</f>
        <v>29.020320000000002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2447.38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2447.38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6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67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68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66</v>
      </c>
      <c r="B35" s="7" t="s">
        <v>48</v>
      </c>
      <c r="C35" s="7">
        <v>2</v>
      </c>
      <c r="D35" s="7">
        <v>0.4</v>
      </c>
      <c r="E35" s="7">
        <v>403.06</v>
      </c>
      <c r="F35" s="22">
        <f>C35*D35*E35</f>
        <v>322.44800000000004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62</v>
      </c>
      <c r="E49" s="36">
        <f>IF(ISBLANK(D49),0,(C49/100)*SUM(F35:F44))</f>
        <v>3.8693760000000004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326.32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54" t="s">
        <v>24</v>
      </c>
      <c r="E55" s="54" t="s">
        <v>25</v>
      </c>
      <c r="F55" s="54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326.32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4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111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/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108</v>
      </c>
      <c r="B35" s="7" t="s">
        <v>48</v>
      </c>
      <c r="C35" s="7">
        <v>1</v>
      </c>
      <c r="D35" s="7">
        <v>2</v>
      </c>
      <c r="E35" s="7">
        <v>200.04</v>
      </c>
      <c r="F35" s="22">
        <f t="shared" ref="F35:F44" si="0">C35*D35*E35</f>
        <v>400.08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400.08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400.08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0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112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/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107</v>
      </c>
      <c r="B35" s="7" t="s">
        <v>48</v>
      </c>
      <c r="C35" s="7">
        <v>1</v>
      </c>
      <c r="D35" s="7">
        <v>1</v>
      </c>
      <c r="E35" s="7">
        <v>200.04</v>
      </c>
      <c r="F35" s="22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200.04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200.04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88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87</v>
      </c>
      <c r="B35" s="7" t="s">
        <v>48</v>
      </c>
      <c r="C35" s="7">
        <v>2</v>
      </c>
      <c r="D35" s="7">
        <v>1</v>
      </c>
      <c r="E35" s="7">
        <v>403.06</v>
      </c>
      <c r="F35" s="22">
        <f t="shared" ref="F35:F44" si="0">C35*D35*E35</f>
        <v>806.12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7" t="s">
        <v>62</v>
      </c>
      <c r="E48" s="36">
        <f t="shared" si="1"/>
        <v>9.6734399999999994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815.79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815.79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95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68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66</v>
      </c>
      <c r="B35" s="7" t="s">
        <v>48</v>
      </c>
      <c r="C35" s="7">
        <v>2</v>
      </c>
      <c r="D35" s="7">
        <v>0.5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7" t="s">
        <v>62</v>
      </c>
      <c r="E48" s="36">
        <f t="shared" si="1"/>
        <v>4.8367199999999997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62" t="s">
        <v>24</v>
      </c>
      <c r="E55" s="62" t="s">
        <v>25</v>
      </c>
      <c r="F55" s="62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9" zoomScaleNormal="100" workbookViewId="0">
      <selection activeCell="A35" sqref="A35:F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92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83</v>
      </c>
      <c r="B35" s="7" t="s">
        <v>48</v>
      </c>
      <c r="C35" s="7">
        <v>1</v>
      </c>
      <c r="D35" s="7">
        <v>0.3</v>
      </c>
      <c r="E35" s="7">
        <v>403.06</v>
      </c>
      <c r="F35" s="22">
        <f t="shared" ref="F35:F44" si="0">C35*D35*E35</f>
        <v>120.91799999999999</v>
      </c>
    </row>
    <row r="36" spans="1:6" ht="30" customHeight="1" thickBot="1">
      <c r="A36" s="6" t="s">
        <v>91</v>
      </c>
      <c r="B36" s="7" t="s">
        <v>93</v>
      </c>
      <c r="C36" s="7">
        <v>50</v>
      </c>
      <c r="D36" s="7">
        <v>0.2</v>
      </c>
      <c r="E36" s="7">
        <v>403.06</v>
      </c>
      <c r="F36" s="22">
        <f t="shared" si="0"/>
        <v>4030.6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62</v>
      </c>
      <c r="E49" s="36">
        <f>IF(ISBLANK(D49),0,(C49/100)*SUM(F35:F44))</f>
        <v>49.818216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4201.34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61" t="s">
        <v>24</v>
      </c>
      <c r="E55" s="61" t="s">
        <v>25</v>
      </c>
      <c r="F55" s="61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4201.34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96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94</v>
      </c>
      <c r="B35" s="7" t="s">
        <v>48</v>
      </c>
      <c r="C35" s="7">
        <v>1</v>
      </c>
      <c r="D35" s="7">
        <v>0.4</v>
      </c>
      <c r="E35" s="7">
        <v>403.06</v>
      </c>
      <c r="F35" s="22">
        <f t="shared" ref="F35:F44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7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57" t="s">
        <v>62</v>
      </c>
      <c r="E49" s="36">
        <f>IF(ISBLANK(D49),0,ROUND((C49/100)*SUM(F35:F44),3))</f>
        <v>1.9350000000000001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163.16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62" t="s">
        <v>24</v>
      </c>
      <c r="E55" s="62" t="s">
        <v>25</v>
      </c>
      <c r="F55" s="62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163.16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110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109</v>
      </c>
      <c r="B35" s="7" t="s">
        <v>48</v>
      </c>
      <c r="C35" s="7">
        <v>1</v>
      </c>
      <c r="D35" s="7">
        <v>1</v>
      </c>
      <c r="E35" s="7">
        <v>248.48</v>
      </c>
      <c r="F35" s="22">
        <f t="shared" ref="F35:F44" si="0">C35*D35*E35</f>
        <v>248.48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62</v>
      </c>
      <c r="E49" s="36">
        <f>IF(ISBLANK(D49),0,(C49/100)*SUM(F35:F44))</f>
        <v>2.98176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251.45999999999998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251.45999999999998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F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103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101</v>
      </c>
      <c r="B35" s="7" t="s">
        <v>48</v>
      </c>
      <c r="C35" s="7">
        <v>1</v>
      </c>
      <c r="D35" s="7">
        <v>4</v>
      </c>
      <c r="E35" s="7">
        <v>248.48</v>
      </c>
      <c r="F35" s="22">
        <f t="shared" ref="F35:F44" si="0">C35*D35*E35</f>
        <v>993.92</v>
      </c>
    </row>
    <row r="36" spans="1:6" ht="30" customHeight="1" thickBot="1">
      <c r="A36" s="6" t="s">
        <v>102</v>
      </c>
      <c r="B36" s="7" t="s">
        <v>48</v>
      </c>
      <c r="C36" s="7">
        <v>6</v>
      </c>
      <c r="D36" s="7">
        <v>0.4</v>
      </c>
      <c r="E36" s="7">
        <v>248.48</v>
      </c>
      <c r="F36" s="22">
        <f t="shared" si="0"/>
        <v>596.35200000000009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62</v>
      </c>
      <c r="E49" s="36">
        <f>IF(ISBLANK(D49),0,(C49/100)*SUM(F35:F44))</f>
        <v>19.083264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1609.35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1609.35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104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94</v>
      </c>
      <c r="B35" s="7" t="s">
        <v>48</v>
      </c>
      <c r="C35" s="7">
        <v>1</v>
      </c>
      <c r="D35" s="7">
        <v>0.5</v>
      </c>
      <c r="E35" s="7">
        <v>248.48</v>
      </c>
      <c r="F35" s="22">
        <f t="shared" ref="F35:F44" si="0">C35*D35*E35</f>
        <v>124.24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62</v>
      </c>
      <c r="E49" s="36">
        <f>IF(ISBLANK(D49),0,(C49/100)*SUM(F35:F44))</f>
        <v>1.49088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125.72999999999999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64" t="s">
        <v>24</v>
      </c>
      <c r="E55" s="64" t="s">
        <v>25</v>
      </c>
      <c r="F55" s="64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125.72999999999999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105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106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47</v>
      </c>
      <c r="B35" s="7" t="s">
        <v>48</v>
      </c>
      <c r="C35" s="7">
        <v>1</v>
      </c>
      <c r="D35" s="7">
        <v>0.5</v>
      </c>
      <c r="E35" s="7">
        <v>403.06</v>
      </c>
      <c r="F35" s="22">
        <f t="shared" ref="F35:F44" si="0">C35*D35*E35</f>
        <v>201.53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62</v>
      </c>
      <c r="E49" s="36">
        <f>IF(ISBLANK(D49),0,(C49/100)*SUM(F35:F44))</f>
        <v>2.4183599999999998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203.95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64" t="s">
        <v>24</v>
      </c>
      <c r="E55" s="64" t="s">
        <v>25</v>
      </c>
      <c r="F55" s="64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203.95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121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122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118</v>
      </c>
      <c r="B35" s="7" t="s">
        <v>48</v>
      </c>
      <c r="C35" s="7">
        <v>2</v>
      </c>
      <c r="D35" s="7">
        <v>4</v>
      </c>
      <c r="E35" s="7">
        <v>248.48</v>
      </c>
      <c r="F35" s="22">
        <f t="shared" ref="F35:F43" si="0">C35*D35*E35</f>
        <v>1987.84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62</v>
      </c>
      <c r="E49" s="36">
        <f>IF(ISBLANK(D49),0,(C49/100)*SUM(F35:F44))</f>
        <v>23.85408</v>
      </c>
    </row>
    <row r="50" spans="1:8" ht="30" customHeight="1" thickBot="1">
      <c r="A50" s="21" t="s">
        <v>51</v>
      </c>
      <c r="B50" s="21"/>
      <c r="C50" s="37">
        <v>0.2</v>
      </c>
      <c r="D50" s="88">
        <f>(SUM(F35:F44)+SUM(E46:E49)+F65)*C50</f>
        <v>422.33881600000007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2434.0299999999997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2" t="s">
        <v>120</v>
      </c>
      <c r="B56" s="83"/>
      <c r="C56" s="84"/>
      <c r="D56" s="40">
        <v>4</v>
      </c>
      <c r="E56" s="41">
        <v>25</v>
      </c>
      <c r="F56" s="41">
        <f t="shared" ref="F56:F64" si="2">D56*E56</f>
        <v>100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100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2534.0299999999997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121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122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119</v>
      </c>
      <c r="B35" s="7" t="s">
        <v>48</v>
      </c>
      <c r="C35" s="7">
        <v>2</v>
      </c>
      <c r="D35" s="7">
        <v>2</v>
      </c>
      <c r="E35" s="7">
        <v>248.48</v>
      </c>
      <c r="F35" s="22">
        <f t="shared" ref="F35:F43" si="0">C35*D35*E35</f>
        <v>993.92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62</v>
      </c>
      <c r="E49" s="36">
        <f>IF(ISBLANK(D49),0,(C49/100)*SUM(F35:F44))</f>
        <v>11.92704</v>
      </c>
    </row>
    <row r="50" spans="1:8" ht="30" customHeight="1" thickBot="1">
      <c r="A50" s="21" t="s">
        <v>51</v>
      </c>
      <c r="B50" s="21"/>
      <c r="C50" s="37"/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1005.8499999999999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66" t="s">
        <v>24</v>
      </c>
      <c r="E55" s="66" t="s">
        <v>25</v>
      </c>
      <c r="F55" s="66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1005.8499999999999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57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/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/>
      <c r="B35" s="7"/>
      <c r="C35" s="7"/>
      <c r="D35" s="7"/>
      <c r="E35" s="7"/>
      <c r="F35" s="22">
        <f t="shared" ref="F35:F44" si="0">C35*D35*E35</f>
        <v>0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0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2"/>
      <c r="B56" s="83"/>
      <c r="C56" s="84"/>
      <c r="D56" s="40"/>
      <c r="E56" s="41"/>
      <c r="F56" s="41"/>
    </row>
    <row r="57" spans="1:8" ht="30" customHeight="1" thickBot="1">
      <c r="A57" s="82"/>
      <c r="B57" s="83"/>
      <c r="C57" s="84"/>
      <c r="D57" s="40"/>
      <c r="E57" s="41"/>
      <c r="F57" s="41">
        <f t="shared" ref="F57:F64" si="2">D57*E57</f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0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124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125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123</v>
      </c>
      <c r="B35" s="7"/>
      <c r="C35" s="7"/>
      <c r="D35" s="7"/>
      <c r="E35" s="7"/>
      <c r="F35" s="22">
        <v>465.06900000000002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465.07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69" t="s">
        <v>24</v>
      </c>
      <c r="E55" s="69" t="s">
        <v>25</v>
      </c>
      <c r="F55" s="69" t="s">
        <v>26</v>
      </c>
    </row>
    <row r="56" spans="1:8" ht="30" customHeight="1" thickBot="1">
      <c r="A56" s="82"/>
      <c r="B56" s="83"/>
      <c r="C56" s="84"/>
      <c r="D56" s="40"/>
      <c r="E56" s="41"/>
      <c r="F56" s="41"/>
    </row>
    <row r="57" spans="1:8" ht="30" customHeight="1" thickBot="1">
      <c r="A57" s="82"/>
      <c r="B57" s="83"/>
      <c r="C57" s="84"/>
      <c r="D57" s="40"/>
      <c r="E57" s="41"/>
      <c r="F57" s="41">
        <f t="shared" ref="F57:F64" si="2">D57*E57</f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465.07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127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125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126</v>
      </c>
      <c r="B35" s="7"/>
      <c r="C35" s="7"/>
      <c r="D35" s="7"/>
      <c r="E35" s="7"/>
      <c r="F35" s="22">
        <v>78.44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78.44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70" t="s">
        <v>24</v>
      </c>
      <c r="E55" s="70" t="s">
        <v>25</v>
      </c>
      <c r="F55" s="70" t="s">
        <v>26</v>
      </c>
    </row>
    <row r="56" spans="1:8" ht="30" customHeight="1" thickBot="1">
      <c r="A56" s="82"/>
      <c r="B56" s="83"/>
      <c r="C56" s="84"/>
      <c r="D56" s="40"/>
      <c r="E56" s="41"/>
      <c r="F56" s="41"/>
    </row>
    <row r="57" spans="1:8" ht="30" customHeight="1" thickBot="1">
      <c r="A57" s="82"/>
      <c r="B57" s="83"/>
      <c r="C57" s="84"/>
      <c r="D57" s="40"/>
      <c r="E57" s="41"/>
      <c r="F57" s="41">
        <f t="shared" ref="F57:F64" si="2">D57*E57</f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78.44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84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83</v>
      </c>
      <c r="B35" s="7" t="s">
        <v>48</v>
      </c>
      <c r="C35" s="7">
        <v>1</v>
      </c>
      <c r="D35" s="7">
        <v>1</v>
      </c>
      <c r="E35" s="7">
        <v>248.48</v>
      </c>
      <c r="F35" s="22">
        <f t="shared" ref="F35:F44" si="0">C35*D35*E35</f>
        <v>248.48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62</v>
      </c>
      <c r="E49" s="36">
        <f>IF(ISBLANK(D49),0,(C49/100)*SUM(F35:F44))</f>
        <v>2.98176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251.45999999999998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251.45999999999998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G11" sqref="G11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130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125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129</v>
      </c>
      <c r="B35" s="7" t="s">
        <v>128</v>
      </c>
      <c r="C35" s="7">
        <v>1</v>
      </c>
      <c r="D35" s="7">
        <v>2</v>
      </c>
      <c r="E35" s="68">
        <v>570.79999999999995</v>
      </c>
      <c r="F35" s="22">
        <f t="shared" ref="F35:F44" si="0">C35*D35*E35</f>
        <v>1141.5999999999999</v>
      </c>
    </row>
    <row r="36" spans="1:6" ht="30" customHeight="1" thickBot="1">
      <c r="A36" s="6"/>
      <c r="B36" s="7"/>
      <c r="C36" s="7"/>
      <c r="D36" s="7"/>
      <c r="E36" s="68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68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72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72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72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72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68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68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68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1141.5999999999999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71" t="s">
        <v>24</v>
      </c>
      <c r="E55" s="71" t="s">
        <v>25</v>
      </c>
      <c r="F55" s="71" t="s">
        <v>26</v>
      </c>
    </row>
    <row r="56" spans="1:8" ht="30" customHeight="1" thickBot="1">
      <c r="A56" s="82"/>
      <c r="B56" s="83"/>
      <c r="C56" s="84"/>
      <c r="D56" s="40"/>
      <c r="E56" s="41"/>
      <c r="F56" s="41"/>
    </row>
    <row r="57" spans="1:8" ht="30" customHeight="1" thickBot="1">
      <c r="A57" s="82"/>
      <c r="B57" s="83"/>
      <c r="C57" s="84"/>
      <c r="D57" s="40"/>
      <c r="E57" s="41"/>
      <c r="F57" s="41">
        <f t="shared" ref="F57:F64" si="2">D57*E57</f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1141.5999999999999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132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125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131</v>
      </c>
      <c r="B35" s="7" t="s">
        <v>48</v>
      </c>
      <c r="C35" s="7">
        <v>1</v>
      </c>
      <c r="D35" s="7">
        <v>0.1</v>
      </c>
      <c r="E35" s="68">
        <v>248.48</v>
      </c>
      <c r="F35" s="22">
        <f t="shared" ref="F35:F44" si="0">C35*D35*E35</f>
        <v>24.847999999999999</v>
      </c>
    </row>
    <row r="36" spans="1:6" ht="30" customHeight="1" thickBot="1">
      <c r="A36" s="6"/>
      <c r="B36" s="7"/>
      <c r="C36" s="7"/>
      <c r="D36" s="7"/>
      <c r="E36" s="68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68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72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72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72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72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68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68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68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62</v>
      </c>
      <c r="E49" s="36">
        <f>IF(ISBLANK(D49),0,(C49/100)*SUM(F35:F44))</f>
        <v>0.298176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25.150000000000002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73" t="s">
        <v>24</v>
      </c>
      <c r="E55" s="73" t="s">
        <v>25</v>
      </c>
      <c r="F55" s="73" t="s">
        <v>26</v>
      </c>
    </row>
    <row r="56" spans="1:8" ht="30" customHeight="1" thickBot="1">
      <c r="A56" s="82"/>
      <c r="B56" s="83"/>
      <c r="C56" s="84"/>
      <c r="D56" s="40"/>
      <c r="E56" s="41"/>
      <c r="F56" s="41"/>
    </row>
    <row r="57" spans="1:8" ht="30" customHeight="1" thickBot="1">
      <c r="A57" s="82"/>
      <c r="B57" s="83"/>
      <c r="C57" s="84"/>
      <c r="D57" s="40"/>
      <c r="E57" s="41"/>
      <c r="F57" s="41">
        <f t="shared" ref="F57:F64" si="2">D57*E57</f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25.150000000000002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133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94</v>
      </c>
      <c r="B35" s="7" t="s">
        <v>48</v>
      </c>
      <c r="C35" s="7">
        <v>1</v>
      </c>
      <c r="D35" s="7">
        <v>1</v>
      </c>
      <c r="E35" s="7">
        <v>248.08</v>
      </c>
      <c r="F35" s="22">
        <f t="shared" ref="F35:F44" si="0">C35*D35*E35</f>
        <v>248.08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7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57" t="s">
        <v>62</v>
      </c>
      <c r="E49" s="36">
        <f>IF(ISBLANK(D49),0,ROUND((C49/100)*SUM(F35:F44),3))</f>
        <v>2.9769999999999999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251.06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74" t="s">
        <v>24</v>
      </c>
      <c r="E55" s="74" t="s">
        <v>25</v>
      </c>
      <c r="F55" s="74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251.06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134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125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126</v>
      </c>
      <c r="B35" s="7" t="s">
        <v>48</v>
      </c>
      <c r="C35" s="7">
        <v>1</v>
      </c>
      <c r="D35" s="7">
        <v>1</v>
      </c>
      <c r="E35" s="7">
        <v>248.48</v>
      </c>
      <c r="F35" s="22">
        <f t="shared" ref="F35:F44" si="0">C35*D35*E35</f>
        <v>248.48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62</v>
      </c>
      <c r="E49" s="36">
        <f>IF(ISBLANK(D49),0,(C49/100)*SUM(F35:F44))</f>
        <v>2.98176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251.45999999999998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75" t="s">
        <v>24</v>
      </c>
      <c r="E55" s="75" t="s">
        <v>25</v>
      </c>
      <c r="F55" s="75" t="s">
        <v>26</v>
      </c>
    </row>
    <row r="56" spans="1:8" ht="30" customHeight="1" thickBot="1">
      <c r="A56" s="82"/>
      <c r="B56" s="83"/>
      <c r="C56" s="84"/>
      <c r="D56" s="40"/>
      <c r="E56" s="41"/>
      <c r="F56" s="41"/>
    </row>
    <row r="57" spans="1:8" ht="30" customHeight="1" thickBot="1">
      <c r="A57" s="82"/>
      <c r="B57" s="83"/>
      <c r="C57" s="84"/>
      <c r="D57" s="40"/>
      <c r="E57" s="41"/>
      <c r="F57" s="41">
        <f t="shared" ref="F57:F64" si="2">D57*E57</f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251.45999999999998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136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125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135</v>
      </c>
      <c r="B35" s="7" t="s">
        <v>48</v>
      </c>
      <c r="C35" s="7">
        <v>1</v>
      </c>
      <c r="D35" s="7">
        <v>1</v>
      </c>
      <c r="E35" s="7">
        <v>200.04</v>
      </c>
      <c r="F35" s="22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7" t="s">
        <v>62</v>
      </c>
      <c r="E48" s="36">
        <f t="shared" si="1"/>
        <v>2.4004799999999999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202.44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76" t="s">
        <v>24</v>
      </c>
      <c r="E55" s="76" t="s">
        <v>25</v>
      </c>
      <c r="F55" s="76" t="s">
        <v>26</v>
      </c>
    </row>
    <row r="56" spans="1:8" ht="30" customHeight="1" thickBot="1">
      <c r="A56" s="82"/>
      <c r="B56" s="83"/>
      <c r="C56" s="84"/>
      <c r="D56" s="40"/>
      <c r="E56" s="41"/>
      <c r="F56" s="41"/>
    </row>
    <row r="57" spans="1:8" ht="30" customHeight="1" thickBot="1">
      <c r="A57" s="82"/>
      <c r="B57" s="83"/>
      <c r="C57" s="84"/>
      <c r="D57" s="40"/>
      <c r="E57" s="41"/>
      <c r="F57" s="41">
        <f t="shared" ref="F57:F64" si="2">D57*E57</f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202.44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6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137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125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135</v>
      </c>
      <c r="B35" s="7" t="s">
        <v>48</v>
      </c>
      <c r="C35" s="7">
        <v>1</v>
      </c>
      <c r="D35" s="7">
        <v>1</v>
      </c>
      <c r="E35" s="7">
        <v>200.04</v>
      </c>
      <c r="F35" s="22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7" t="s">
        <v>62</v>
      </c>
      <c r="E48" s="36">
        <f t="shared" si="1"/>
        <v>2.4004799999999999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202.44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77" t="s">
        <v>24</v>
      </c>
      <c r="E55" s="77" t="s">
        <v>25</v>
      </c>
      <c r="F55" s="77" t="s">
        <v>26</v>
      </c>
    </row>
    <row r="56" spans="1:8" ht="30" customHeight="1" thickBot="1">
      <c r="A56" s="82"/>
      <c r="B56" s="83"/>
      <c r="C56" s="84"/>
      <c r="D56" s="40"/>
      <c r="E56" s="41"/>
      <c r="F56" s="41"/>
    </row>
    <row r="57" spans="1:8" ht="30" customHeight="1" thickBot="1">
      <c r="A57" s="82"/>
      <c r="B57" s="83"/>
      <c r="C57" s="84"/>
      <c r="D57" s="40"/>
      <c r="E57" s="41"/>
      <c r="F57" s="41">
        <f t="shared" ref="F57:F64" si="2">D57*E57</f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202.44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F54"/>
  <sheetViews>
    <sheetView topLeftCell="A22" zoomScaleNormal="100" workbookViewId="0">
      <selection activeCell="E39" sqref="E39"/>
    </sheetView>
  </sheetViews>
  <sheetFormatPr defaultRowHeight="15"/>
  <cols>
    <col min="1" max="1" width="42" customWidth="1"/>
    <col min="2" max="2" width="16.7109375" customWidth="1"/>
    <col min="3" max="4" width="17.42578125" customWidth="1"/>
    <col min="5" max="5" width="19" customWidth="1"/>
    <col min="6" max="6" width="13.140625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57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125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 ht="24" customHeight="1">
      <c r="A33" s="98" t="s">
        <v>8</v>
      </c>
      <c r="B33" s="100" t="s">
        <v>12</v>
      </c>
      <c r="C33" s="97"/>
      <c r="D33" s="97"/>
      <c r="E33" s="97"/>
    </row>
    <row r="34" spans="1:6" ht="15.75" thickBot="1">
      <c r="A34" s="99"/>
      <c r="B34" s="101"/>
      <c r="C34" s="97"/>
      <c r="D34" s="97"/>
      <c r="E34" s="97"/>
    </row>
    <row r="35" spans="1:6" ht="30" customHeight="1" thickBot="1">
      <c r="A35" s="13" t="s">
        <v>41</v>
      </c>
      <c r="B35" s="24">
        <f>SUM('1:35'!E51)</f>
        <v>23451.399999999991</v>
      </c>
      <c r="C35" s="23"/>
      <c r="D35" s="23"/>
      <c r="E35" s="23"/>
    </row>
    <row r="36" spans="1:6" ht="15.75">
      <c r="A36" s="8"/>
    </row>
    <row r="37" spans="1:6" ht="15.75">
      <c r="A37" s="8"/>
    </row>
    <row r="38" spans="1:6" ht="16.5" thickBot="1">
      <c r="A38" s="14" t="s">
        <v>22</v>
      </c>
    </row>
    <row r="39" spans="1:6" ht="30" customHeight="1" thickBot="1">
      <c r="A39" s="94" t="s">
        <v>42</v>
      </c>
      <c r="B39" s="95"/>
      <c r="C39" s="95"/>
      <c r="D39" s="24">
        <f>SUM('1:35'!F65)</f>
        <v>100</v>
      </c>
      <c r="E39" s="25"/>
    </row>
    <row r="40" spans="1:6" ht="15.75">
      <c r="A40" s="15"/>
    </row>
    <row r="41" spans="1:6" ht="16.5" thickBot="1">
      <c r="A41" s="8" t="s">
        <v>37</v>
      </c>
      <c r="B41" s="19"/>
      <c r="C41" s="24">
        <f>B35+D39</f>
        <v>23551.399999999991</v>
      </c>
      <c r="D41" s="19"/>
      <c r="E41" s="19"/>
      <c r="F41" s="19"/>
    </row>
    <row r="42" spans="1:6" ht="15.75">
      <c r="A42" s="15"/>
    </row>
    <row r="43" spans="1:6" ht="60" customHeight="1">
      <c r="A43" s="93" t="s">
        <v>28</v>
      </c>
      <c r="B43" s="93"/>
      <c r="C43" s="93"/>
      <c r="D43" s="93"/>
      <c r="E43" s="93"/>
      <c r="F43" s="93"/>
    </row>
    <row r="44" spans="1:6" ht="15.75">
      <c r="A44" s="20" t="s">
        <v>29</v>
      </c>
    </row>
    <row r="45" spans="1:6" ht="15.75">
      <c r="A45" s="15"/>
    </row>
    <row r="46" spans="1:6" ht="15.75">
      <c r="A46" s="15"/>
    </row>
    <row r="47" spans="1:6" ht="15.75">
      <c r="A47" s="15"/>
    </row>
    <row r="48" spans="1:6" ht="15.75">
      <c r="A48" s="14" t="s">
        <v>30</v>
      </c>
      <c r="D48" s="14" t="s">
        <v>39</v>
      </c>
    </row>
    <row r="49" spans="1:5" ht="15.75">
      <c r="A49" s="14" t="s">
        <v>2</v>
      </c>
    </row>
    <row r="50" spans="1:5" ht="15.75">
      <c r="A50" s="14"/>
    </row>
    <row r="51" spans="1:5" ht="15.75">
      <c r="A51" s="15" t="s">
        <v>31</v>
      </c>
      <c r="D51" s="15" t="s">
        <v>32</v>
      </c>
    </row>
    <row r="52" spans="1:5" ht="15.75">
      <c r="A52" s="15" t="s">
        <v>38</v>
      </c>
      <c r="B52" s="15" t="s">
        <v>33</v>
      </c>
      <c r="D52" s="15" t="s">
        <v>38</v>
      </c>
      <c r="E52" s="15"/>
    </row>
    <row r="53" spans="1:5" ht="15.75">
      <c r="A53" s="15"/>
    </row>
    <row r="54" spans="1:5" ht="15.75">
      <c r="A54" s="15"/>
    </row>
  </sheetData>
  <mergeCells count="14">
    <mergeCell ref="A43:F43"/>
    <mergeCell ref="D33:D34"/>
    <mergeCell ref="A29:F29"/>
    <mergeCell ref="A30:F30"/>
    <mergeCell ref="A39:C39"/>
    <mergeCell ref="A33:A34"/>
    <mergeCell ref="C33:C34"/>
    <mergeCell ref="E33:E34"/>
    <mergeCell ref="B33:B34"/>
    <mergeCell ref="A5:F5"/>
    <mergeCell ref="A7:F7"/>
    <mergeCell ref="C11:F11"/>
    <mergeCell ref="A27:F27"/>
    <mergeCell ref="A31:F31"/>
  </mergeCells>
  <pageMargins left="0.7" right="0.16" top="0.75" bottom="0.75" header="0.3" footer="0.3"/>
  <pageSetup paperSize="9" scale="79" orientation="portrait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35"/>
  <sheetViews>
    <sheetView topLeftCell="A25" workbookViewId="0">
      <selection activeCell="A25" sqref="A1:A1048576"/>
    </sheetView>
  </sheetViews>
  <sheetFormatPr defaultRowHeight="15"/>
  <cols>
    <col min="1" max="1" width="48.5703125" style="53" bestFit="1" customWidth="1"/>
    <col min="2" max="2" width="6.140625" bestFit="1" customWidth="1"/>
    <col min="3" max="3" width="19.5703125" bestFit="1" customWidth="1"/>
  </cols>
  <sheetData>
    <row r="1" spans="1:3">
      <c r="A1" s="53" t="s">
        <v>76</v>
      </c>
      <c r="B1" t="s">
        <v>49</v>
      </c>
      <c r="C1" t="s">
        <v>53</v>
      </c>
    </row>
    <row r="2" spans="1:3">
      <c r="A2" s="53" t="s">
        <v>80</v>
      </c>
      <c r="B2" t="s">
        <v>50</v>
      </c>
      <c r="C2" t="s">
        <v>120</v>
      </c>
    </row>
    <row r="3" spans="1:3">
      <c r="A3" s="53" t="s">
        <v>119</v>
      </c>
      <c r="B3" t="s">
        <v>93</v>
      </c>
      <c r="C3" t="s">
        <v>52</v>
      </c>
    </row>
    <row r="4" spans="1:3">
      <c r="A4" s="53" t="s">
        <v>118</v>
      </c>
      <c r="B4" t="s">
        <v>128</v>
      </c>
    </row>
    <row r="5" spans="1:3">
      <c r="A5" s="53" t="s">
        <v>73</v>
      </c>
      <c r="B5" t="s">
        <v>60</v>
      </c>
    </row>
    <row r="6" spans="1:3">
      <c r="A6" s="53" t="s">
        <v>101</v>
      </c>
      <c r="B6" t="s">
        <v>48</v>
      </c>
    </row>
    <row r="7" spans="1:3">
      <c r="A7" s="53" t="s">
        <v>85</v>
      </c>
      <c r="B7" t="s">
        <v>81</v>
      </c>
    </row>
    <row r="8" spans="1:3">
      <c r="A8" s="53" t="s">
        <v>131</v>
      </c>
    </row>
    <row r="9" spans="1:3" ht="30">
      <c r="A9" s="53" t="s">
        <v>126</v>
      </c>
    </row>
    <row r="10" spans="1:3">
      <c r="A10" s="53" t="s">
        <v>123</v>
      </c>
    </row>
    <row r="11" spans="1:3">
      <c r="A11" s="53" t="s">
        <v>58</v>
      </c>
    </row>
    <row r="12" spans="1:3">
      <c r="A12" s="53" t="s">
        <v>86</v>
      </c>
    </row>
    <row r="13" spans="1:3">
      <c r="A13" s="53" t="s">
        <v>107</v>
      </c>
    </row>
    <row r="14" spans="1:3">
      <c r="A14" s="53" t="s">
        <v>59</v>
      </c>
    </row>
    <row r="15" spans="1:3" ht="60">
      <c r="A15" s="53" t="s">
        <v>97</v>
      </c>
    </row>
    <row r="16" spans="1:3" ht="30">
      <c r="A16" s="53" t="s">
        <v>135</v>
      </c>
    </row>
    <row r="17" spans="1:1">
      <c r="A17" s="53" t="s">
        <v>47</v>
      </c>
    </row>
    <row r="18" spans="1:1" ht="30">
      <c r="A18" s="53" t="s">
        <v>108</v>
      </c>
    </row>
    <row r="19" spans="1:1">
      <c r="A19" s="53" t="s">
        <v>129</v>
      </c>
    </row>
    <row r="20" spans="1:1">
      <c r="A20" s="53" t="s">
        <v>66</v>
      </c>
    </row>
    <row r="21" spans="1:1">
      <c r="A21" s="53" t="s">
        <v>78</v>
      </c>
    </row>
    <row r="22" spans="1:1">
      <c r="A22" s="53" t="s">
        <v>44</v>
      </c>
    </row>
    <row r="23" spans="1:1">
      <c r="A23" s="53" t="s">
        <v>91</v>
      </c>
    </row>
    <row r="24" spans="1:1">
      <c r="A24" s="53" t="s">
        <v>75</v>
      </c>
    </row>
    <row r="25" spans="1:1">
      <c r="A25" s="53" t="s">
        <v>74</v>
      </c>
    </row>
    <row r="26" spans="1:1">
      <c r="A26" s="53" t="s">
        <v>102</v>
      </c>
    </row>
    <row r="27" spans="1:1">
      <c r="A27" s="53" t="s">
        <v>83</v>
      </c>
    </row>
    <row r="28" spans="1:1">
      <c r="A28" s="53" t="s">
        <v>45</v>
      </c>
    </row>
    <row r="29" spans="1:1">
      <c r="A29" s="53" t="s">
        <v>94</v>
      </c>
    </row>
    <row r="30" spans="1:1">
      <c r="A30" s="53" t="s">
        <v>65</v>
      </c>
    </row>
    <row r="31" spans="1:1">
      <c r="A31" s="53" t="s">
        <v>87</v>
      </c>
    </row>
    <row r="32" spans="1:1" ht="30">
      <c r="A32" s="53" t="s">
        <v>61</v>
      </c>
    </row>
    <row r="33" spans="1:1">
      <c r="A33" s="53" t="s">
        <v>46</v>
      </c>
    </row>
    <row r="34" spans="1:1">
      <c r="A34" s="53" t="s">
        <v>98</v>
      </c>
    </row>
    <row r="35" spans="1:1">
      <c r="A35" s="53" t="s">
        <v>109</v>
      </c>
    </row>
  </sheetData>
  <sortState ref="A1:A35">
    <sortCondition ref="A25"/>
  </sortState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A37" workbookViewId="0">
      <selection activeCell="B43" sqref="B43"/>
    </sheetView>
  </sheetViews>
  <sheetFormatPr defaultRowHeight="15"/>
  <cols>
    <col min="1" max="1" width="19.42578125" customWidth="1"/>
    <col min="6" max="6" width="12.7109375" customWidth="1"/>
    <col min="7" max="11" width="13.85546875" customWidth="1"/>
  </cols>
  <sheetData>
    <row r="1" spans="1:11" ht="15" customHeight="1">
      <c r="A1" s="104" t="s">
        <v>8</v>
      </c>
      <c r="B1" s="104" t="s">
        <v>9</v>
      </c>
      <c r="C1" s="104" t="s">
        <v>10</v>
      </c>
      <c r="D1" s="104" t="s">
        <v>40</v>
      </c>
      <c r="E1" s="104" t="s">
        <v>11</v>
      </c>
      <c r="F1" s="102" t="s">
        <v>12</v>
      </c>
      <c r="G1" s="106" t="s">
        <v>113</v>
      </c>
      <c r="H1" s="108" t="s">
        <v>114</v>
      </c>
      <c r="I1" s="108" t="s">
        <v>115</v>
      </c>
      <c r="J1" s="108" t="s">
        <v>116</v>
      </c>
      <c r="K1" s="108" t="s">
        <v>117</v>
      </c>
    </row>
    <row r="2" spans="1:11" ht="48" customHeight="1" thickBot="1">
      <c r="A2" s="105"/>
      <c r="B2" s="105"/>
      <c r="C2" s="105"/>
      <c r="D2" s="105"/>
      <c r="E2" s="105"/>
      <c r="F2" s="103"/>
      <c r="G2" s="107"/>
      <c r="H2" s="109"/>
      <c r="I2" s="109"/>
      <c r="J2" s="109"/>
      <c r="K2" s="109"/>
    </row>
    <row r="3" spans="1:11" ht="16.5" thickBot="1">
      <c r="A3" s="6" t="s">
        <v>83</v>
      </c>
      <c r="B3" s="7" t="s">
        <v>48</v>
      </c>
      <c r="C3" s="7">
        <v>1</v>
      </c>
      <c r="D3" s="7">
        <v>1</v>
      </c>
      <c r="E3" s="7">
        <v>403.06</v>
      </c>
      <c r="F3" s="22">
        <f t="shared" ref="F3:F17" si="0">C3*D3*E3</f>
        <v>403.06</v>
      </c>
      <c r="G3" s="67">
        <f>IF('1'!$E$48=0,'1'!$E$49,'1'!$E$48)</f>
        <v>4.8367199999999997</v>
      </c>
      <c r="H3" s="68">
        <f>'1'!$D$50</f>
        <v>0</v>
      </c>
      <c r="I3" s="68">
        <f>'1'!$E$51</f>
        <v>407.9</v>
      </c>
      <c r="J3" s="68">
        <f>'1'!$F$65</f>
        <v>0</v>
      </c>
      <c r="K3" s="68">
        <f>'1'!$C$67</f>
        <v>407.9</v>
      </c>
    </row>
    <row r="4" spans="1:11" ht="16.5" thickBot="1">
      <c r="A4" s="6" t="s">
        <v>83</v>
      </c>
      <c r="B4" s="7" t="s">
        <v>48</v>
      </c>
      <c r="C4" s="7">
        <v>1</v>
      </c>
      <c r="D4" s="7">
        <v>0.3</v>
      </c>
      <c r="E4" s="7">
        <v>403.06</v>
      </c>
      <c r="F4" s="22">
        <f t="shared" si="0"/>
        <v>120.91799999999999</v>
      </c>
      <c r="G4" s="67">
        <f>IF('2'!$E$48=0,'2'!$E$49,'2'!$E$48)</f>
        <v>49.818216</v>
      </c>
      <c r="H4" s="68">
        <f>'2'!$D$50</f>
        <v>0</v>
      </c>
      <c r="I4" s="68">
        <f>'2'!$E$51</f>
        <v>4201.34</v>
      </c>
      <c r="J4" s="68">
        <f>'2'!$F$65</f>
        <v>0</v>
      </c>
      <c r="K4" s="68">
        <f>'2'!$C$67</f>
        <v>4201.34</v>
      </c>
    </row>
    <row r="5" spans="1:11" ht="32.25" thickBot="1">
      <c r="A5" s="6" t="s">
        <v>91</v>
      </c>
      <c r="B5" s="7" t="s">
        <v>93</v>
      </c>
      <c r="C5" s="7">
        <v>50</v>
      </c>
      <c r="D5" s="7">
        <v>0.2</v>
      </c>
      <c r="E5" s="7">
        <v>403.06</v>
      </c>
      <c r="F5" s="22">
        <f t="shared" si="0"/>
        <v>4030.6</v>
      </c>
      <c r="G5" s="67"/>
      <c r="H5" s="68"/>
      <c r="I5" s="68"/>
      <c r="J5" s="68"/>
      <c r="K5" s="68"/>
    </row>
    <row r="6" spans="1:11" ht="16.5" thickBot="1">
      <c r="A6" s="6" t="s">
        <v>83</v>
      </c>
      <c r="B6" s="7" t="s">
        <v>48</v>
      </c>
      <c r="C6" s="7">
        <v>1</v>
      </c>
      <c r="D6" s="7">
        <v>1</v>
      </c>
      <c r="E6" s="7">
        <v>248.48</v>
      </c>
      <c r="F6" s="22">
        <f t="shared" si="0"/>
        <v>248.48</v>
      </c>
      <c r="G6" s="67">
        <f>IF('3'!$E$48=0,'3'!$E$49,'3'!$E$48)</f>
        <v>2.98176</v>
      </c>
      <c r="H6" s="68">
        <f>'3'!$D$50</f>
        <v>0</v>
      </c>
      <c r="I6" s="68">
        <f>'3'!$E$51</f>
        <v>251.45999999999998</v>
      </c>
      <c r="J6" s="68">
        <f>'3'!$F$65</f>
        <v>0</v>
      </c>
      <c r="K6" s="68">
        <f>'3'!$C$67</f>
        <v>251.45999999999998</v>
      </c>
    </row>
    <row r="7" spans="1:11" ht="32.25" thickBot="1">
      <c r="A7" s="6" t="s">
        <v>85</v>
      </c>
      <c r="B7" s="7" t="s">
        <v>60</v>
      </c>
      <c r="C7" s="7">
        <v>1</v>
      </c>
      <c r="D7" s="7">
        <v>1</v>
      </c>
      <c r="E7" s="7">
        <v>248.48</v>
      </c>
      <c r="F7" s="22">
        <f t="shared" si="0"/>
        <v>248.48</v>
      </c>
      <c r="G7" s="67">
        <f>IF('4'!$E$48=0,'4'!$E$49,'4'!$E$48)</f>
        <v>4.1744639999999995</v>
      </c>
      <c r="H7" s="68">
        <f>'4'!$D$50</f>
        <v>0</v>
      </c>
      <c r="I7" s="68">
        <f>'4'!$E$51</f>
        <v>352.04</v>
      </c>
      <c r="J7" s="68">
        <f>'4'!$F$65</f>
        <v>0</v>
      </c>
      <c r="K7" s="68">
        <f>'4'!$C$67</f>
        <v>352.04</v>
      </c>
    </row>
    <row r="8" spans="1:11" ht="32.25" thickBot="1">
      <c r="A8" s="6" t="s">
        <v>86</v>
      </c>
      <c r="B8" s="7" t="s">
        <v>48</v>
      </c>
      <c r="C8" s="7">
        <v>2</v>
      </c>
      <c r="D8" s="7">
        <v>0.2</v>
      </c>
      <c r="E8" s="7">
        <v>248.48</v>
      </c>
      <c r="F8" s="22">
        <f t="shared" si="0"/>
        <v>99.391999999999996</v>
      </c>
      <c r="G8" s="67"/>
      <c r="H8" s="68"/>
      <c r="I8" s="68"/>
      <c r="J8" s="68"/>
      <c r="K8" s="68"/>
    </row>
    <row r="9" spans="1:11" ht="48" thickBot="1">
      <c r="A9" s="6" t="s">
        <v>98</v>
      </c>
      <c r="B9" s="7" t="s">
        <v>49</v>
      </c>
      <c r="C9" s="7">
        <v>500</v>
      </c>
      <c r="D9" s="7">
        <v>3.0000000000000001E-3</v>
      </c>
      <c r="E9" s="7">
        <v>200.04</v>
      </c>
      <c r="F9" s="22">
        <f t="shared" si="0"/>
        <v>300.06</v>
      </c>
      <c r="G9" s="67">
        <f>IF('5'!$E$48=0,'5'!$E$49,'5'!$E$48)</f>
        <v>3.6007199999999999</v>
      </c>
      <c r="H9" s="68">
        <f>'5'!$D$50</f>
        <v>0</v>
      </c>
      <c r="I9" s="68">
        <f>'5'!$E$51</f>
        <v>303.66000000000003</v>
      </c>
      <c r="J9" s="68">
        <f>'5'!$F$65</f>
        <v>0</v>
      </c>
      <c r="K9" s="68">
        <f>'5'!$C$67</f>
        <v>303.66000000000003</v>
      </c>
    </row>
    <row r="10" spans="1:11" ht="32.25" thickBot="1">
      <c r="A10" s="6" t="s">
        <v>94</v>
      </c>
      <c r="B10" s="7" t="s">
        <v>48</v>
      </c>
      <c r="C10" s="7">
        <v>1</v>
      </c>
      <c r="D10" s="7">
        <v>0.5</v>
      </c>
      <c r="E10" s="7">
        <v>248.48</v>
      </c>
      <c r="F10" s="22">
        <f t="shared" si="0"/>
        <v>124.24</v>
      </c>
      <c r="G10" s="67">
        <f>IF('6'!$E$48=0,'6'!$E$49,'6'!$E$48)</f>
        <v>1.49088</v>
      </c>
      <c r="H10" s="68">
        <f>'6'!$D$50</f>
        <v>0</v>
      </c>
      <c r="I10" s="68">
        <f>'6'!$E$51</f>
        <v>125.72999999999999</v>
      </c>
      <c r="J10" s="68">
        <f>'6'!$F$65</f>
        <v>0</v>
      </c>
      <c r="K10" s="68">
        <f>'6'!$C$67</f>
        <v>125.72999999999999</v>
      </c>
    </row>
    <row r="11" spans="1:11" ht="32.25" thickBot="1">
      <c r="A11" s="6" t="s">
        <v>73</v>
      </c>
      <c r="B11" s="7" t="s">
        <v>48</v>
      </c>
      <c r="C11" s="7">
        <v>1</v>
      </c>
      <c r="D11" s="7">
        <v>1</v>
      </c>
      <c r="E11" s="7">
        <v>248.48</v>
      </c>
      <c r="F11" s="22">
        <f t="shared" si="0"/>
        <v>248.48</v>
      </c>
      <c r="G11" s="67">
        <f>IF('7'!$E$48=0,'7'!$E$49,'7'!$E$48)</f>
        <v>2.98176</v>
      </c>
      <c r="H11" s="68">
        <f>'7'!$D$50</f>
        <v>0</v>
      </c>
      <c r="I11" s="68">
        <f>'7'!$E$51</f>
        <v>251.45999999999998</v>
      </c>
      <c r="J11" s="68">
        <f>'7'!$F$65</f>
        <v>0</v>
      </c>
      <c r="K11" s="68">
        <f>'7'!$C$67</f>
        <v>251.45999999999998</v>
      </c>
    </row>
    <row r="12" spans="1:11" ht="32.25" thickBot="1">
      <c r="A12" s="6" t="s">
        <v>74</v>
      </c>
      <c r="B12" s="7" t="s">
        <v>48</v>
      </c>
      <c r="C12" s="7">
        <v>8</v>
      </c>
      <c r="D12" s="7">
        <v>0.4</v>
      </c>
      <c r="E12" s="7">
        <v>403.06</v>
      </c>
      <c r="F12" s="22">
        <f t="shared" si="0"/>
        <v>1289.7920000000001</v>
      </c>
      <c r="G12" s="67">
        <f>IF('8'!$E$48=0,'8'!$E$49,'8'!$E$48)</f>
        <v>15.477504000000001</v>
      </c>
      <c r="H12" s="68">
        <f>'8'!$D$50</f>
        <v>0</v>
      </c>
      <c r="I12" s="68">
        <f>'8'!$E$51</f>
        <v>1305.27</v>
      </c>
      <c r="J12" s="68">
        <f>'8'!$F$65</f>
        <v>0</v>
      </c>
      <c r="K12" s="68">
        <f>'8'!$C$67</f>
        <v>1305.27</v>
      </c>
    </row>
    <row r="13" spans="1:11" ht="32.25" thickBot="1">
      <c r="A13" s="6" t="s">
        <v>75</v>
      </c>
      <c r="B13" s="7" t="s">
        <v>48</v>
      </c>
      <c r="C13" s="7">
        <v>1</v>
      </c>
      <c r="D13" s="7">
        <v>2</v>
      </c>
      <c r="E13" s="7">
        <v>248.48</v>
      </c>
      <c r="F13" s="22">
        <f t="shared" si="0"/>
        <v>496.96</v>
      </c>
      <c r="G13" s="67">
        <f>IF('9'!$E$48=0,'9'!$E$49,'9'!$E$48)</f>
        <v>5.9635199999999999</v>
      </c>
      <c r="H13" s="68">
        <f>'9'!$D$50</f>
        <v>0</v>
      </c>
      <c r="I13" s="68">
        <f>'9'!$E$51</f>
        <v>502.91999999999996</v>
      </c>
      <c r="J13" s="68">
        <f>'9'!$F$65</f>
        <v>0</v>
      </c>
      <c r="K13" s="68">
        <f>'9'!$C$67</f>
        <v>502.91999999999996</v>
      </c>
    </row>
    <row r="14" spans="1:11" ht="48" thickBot="1">
      <c r="A14" s="6" t="s">
        <v>44</v>
      </c>
      <c r="B14" s="7" t="s">
        <v>48</v>
      </c>
      <c r="C14" s="7">
        <v>1</v>
      </c>
      <c r="D14" s="7">
        <v>8</v>
      </c>
      <c r="E14" s="7">
        <v>248.48</v>
      </c>
      <c r="F14" s="22">
        <f t="shared" si="0"/>
        <v>1987.84</v>
      </c>
      <c r="G14" s="67">
        <f>IF('10'!$E$48=0,'10'!$E$49,'10'!$E$48)</f>
        <v>23.85408</v>
      </c>
      <c r="H14" s="68">
        <f>'10'!$D$50</f>
        <v>0</v>
      </c>
      <c r="I14" s="68">
        <f>'10'!$E$51</f>
        <v>2011.6899999999998</v>
      </c>
      <c r="J14" s="68">
        <f>'10'!$F$65</f>
        <v>0</v>
      </c>
      <c r="K14" s="68">
        <f>'10'!$C$67</f>
        <v>2011.6899999999998</v>
      </c>
    </row>
    <row r="15" spans="1:11" ht="16.5" thickBot="1">
      <c r="A15" s="6" t="s">
        <v>76</v>
      </c>
      <c r="B15" s="7" t="s">
        <v>48</v>
      </c>
      <c r="C15" s="7">
        <v>1</v>
      </c>
      <c r="D15" s="7">
        <v>0.5</v>
      </c>
      <c r="E15" s="7">
        <v>248.48</v>
      </c>
      <c r="F15" s="22">
        <f t="shared" si="0"/>
        <v>124.24</v>
      </c>
      <c r="G15" s="67">
        <f>IF('11'!$E$48=0,'11'!$E$49,'11'!$E$48)</f>
        <v>1.49088</v>
      </c>
      <c r="H15" s="68">
        <f>'11'!$D$50</f>
        <v>0</v>
      </c>
      <c r="I15" s="68">
        <f>'11'!$E$51</f>
        <v>125.72999999999999</v>
      </c>
      <c r="J15" s="68">
        <f>'11'!$F$65</f>
        <v>0</v>
      </c>
      <c r="K15" s="68">
        <f>'11'!$C$67</f>
        <v>125.72999999999999</v>
      </c>
    </row>
    <row r="16" spans="1:11" ht="32.25" thickBot="1">
      <c r="A16" s="6" t="s">
        <v>78</v>
      </c>
      <c r="B16" s="7" t="s">
        <v>48</v>
      </c>
      <c r="C16" s="7">
        <v>4</v>
      </c>
      <c r="D16" s="7">
        <v>0.5</v>
      </c>
      <c r="E16" s="7">
        <v>248.48</v>
      </c>
      <c r="F16" s="22">
        <f t="shared" si="0"/>
        <v>496.96</v>
      </c>
      <c r="G16" s="67">
        <f>IF('12'!$E$48=0,'12'!$E$49,'12'!$E$48)</f>
        <v>5.9635199999999999</v>
      </c>
      <c r="H16" s="68">
        <f>'12'!$D$50</f>
        <v>0</v>
      </c>
      <c r="I16" s="68">
        <f>'12'!$E$51</f>
        <v>502.91999999999996</v>
      </c>
      <c r="J16" s="68">
        <f>'12'!$F$65</f>
        <v>0</v>
      </c>
      <c r="K16" s="68">
        <f>'12'!$C$67</f>
        <v>502.91999999999996</v>
      </c>
    </row>
    <row r="17" spans="1:11" ht="32.25" thickBot="1">
      <c r="A17" s="6" t="s">
        <v>47</v>
      </c>
      <c r="B17" s="7" t="s">
        <v>48</v>
      </c>
      <c r="C17" s="7">
        <v>2</v>
      </c>
      <c r="D17" s="7">
        <v>0.2</v>
      </c>
      <c r="E17" s="7">
        <v>248.48</v>
      </c>
      <c r="F17" s="22">
        <f t="shared" si="0"/>
        <v>99.391999999999996</v>
      </c>
      <c r="G17" s="67">
        <f>IF('13'!$E$48=0,'13'!$E$49,'13'!$E$48)</f>
        <v>1.192704</v>
      </c>
      <c r="H17" s="68">
        <f>'13'!$D$50</f>
        <v>0</v>
      </c>
      <c r="I17" s="68">
        <f>'13'!$E$51</f>
        <v>100.58</v>
      </c>
      <c r="J17" s="68">
        <f>'13'!$F$65</f>
        <v>0</v>
      </c>
      <c r="K17" s="68">
        <f>'13'!$C$67</f>
        <v>100.58</v>
      </c>
    </row>
    <row r="18" spans="1:11" ht="32.25" thickBot="1">
      <c r="A18" s="6" t="s">
        <v>65</v>
      </c>
      <c r="B18" s="7" t="s">
        <v>48</v>
      </c>
      <c r="C18" s="7">
        <v>6</v>
      </c>
      <c r="D18" s="7">
        <v>1</v>
      </c>
      <c r="E18" s="7">
        <v>403.06</v>
      </c>
      <c r="F18" s="22">
        <f>C18*D18*E18</f>
        <v>2418.36</v>
      </c>
      <c r="G18" s="67">
        <f>IF('14'!$E$48=0,'14'!$E$49,'14'!$E$48)</f>
        <v>29.020320000000002</v>
      </c>
      <c r="H18" s="68">
        <f>'14'!$D$50</f>
        <v>0</v>
      </c>
      <c r="I18" s="68">
        <f>'14'!$E$51</f>
        <v>2447.38</v>
      </c>
      <c r="J18" s="68">
        <f>'14'!$F$65</f>
        <v>0</v>
      </c>
      <c r="K18" s="68">
        <f>'14'!$C$67</f>
        <v>2447.38</v>
      </c>
    </row>
    <row r="19" spans="1:11" ht="48" thickBot="1">
      <c r="A19" s="6" t="s">
        <v>66</v>
      </c>
      <c r="B19" s="7" t="s">
        <v>48</v>
      </c>
      <c r="C19" s="7">
        <v>2</v>
      </c>
      <c r="D19" s="7">
        <v>0.4</v>
      </c>
      <c r="E19" s="7">
        <v>403.06</v>
      </c>
      <c r="F19" s="22">
        <f>C19*D19*E19</f>
        <v>322.44800000000004</v>
      </c>
      <c r="G19" s="67">
        <f>IF('15'!$E$48=0,'15'!$E$49,'15'!$E$48)</f>
        <v>3.8693760000000004</v>
      </c>
      <c r="H19" s="68">
        <f>'15'!$D$50</f>
        <v>0</v>
      </c>
      <c r="I19" s="68">
        <f>'15'!$E$51</f>
        <v>326.32</v>
      </c>
      <c r="J19" s="68">
        <f>'15'!$F$65</f>
        <v>0</v>
      </c>
      <c r="K19" s="68">
        <f>'15'!$C$67</f>
        <v>326.32</v>
      </c>
    </row>
    <row r="20" spans="1:11" ht="30" customHeight="1" thickBot="1">
      <c r="A20" s="6" t="s">
        <v>108</v>
      </c>
      <c r="B20" s="7" t="s">
        <v>48</v>
      </c>
      <c r="C20" s="7">
        <v>1</v>
      </c>
      <c r="D20" s="7">
        <v>2</v>
      </c>
      <c r="E20" s="7">
        <v>200.04</v>
      </c>
      <c r="F20" s="22">
        <f t="shared" ref="F20:F22" si="1">C20*D20*E20</f>
        <v>400.08</v>
      </c>
      <c r="G20" s="67">
        <f>IF('16'!$E$48=0,'16'!$E$49,'16'!$E$48)</f>
        <v>0</v>
      </c>
      <c r="H20" s="68">
        <f>'16'!$D$50</f>
        <v>0</v>
      </c>
      <c r="I20" s="68">
        <f>'16'!$E$51</f>
        <v>400.08</v>
      </c>
      <c r="J20" s="68">
        <f>'16'!$F$65</f>
        <v>0</v>
      </c>
      <c r="K20" s="68">
        <f>'16'!$C$67</f>
        <v>400.08</v>
      </c>
    </row>
    <row r="21" spans="1:11" ht="30" customHeight="1" thickBot="1">
      <c r="A21" s="6" t="s">
        <v>107</v>
      </c>
      <c r="B21" s="7" t="s">
        <v>48</v>
      </c>
      <c r="C21" s="7">
        <v>1</v>
      </c>
      <c r="D21" s="7">
        <v>1</v>
      </c>
      <c r="E21" s="7">
        <v>200.04</v>
      </c>
      <c r="F21" s="22">
        <f t="shared" si="1"/>
        <v>200.04</v>
      </c>
      <c r="G21" s="67">
        <f>IF('17'!$E$48=0,'17'!$E$49,'17'!$E$48)</f>
        <v>0</v>
      </c>
      <c r="H21" s="68">
        <f>'17'!$D$50</f>
        <v>0</v>
      </c>
      <c r="I21" s="68">
        <f>'17'!$E$51</f>
        <v>200.04</v>
      </c>
      <c r="J21" s="68">
        <f>'17'!$F$65</f>
        <v>0</v>
      </c>
      <c r="K21" s="68">
        <f>'17'!$C$67</f>
        <v>200.04</v>
      </c>
    </row>
    <row r="22" spans="1:11" ht="30" customHeight="1" thickBot="1">
      <c r="A22" s="6" t="s">
        <v>87</v>
      </c>
      <c r="B22" s="7" t="s">
        <v>48</v>
      </c>
      <c r="C22" s="7">
        <v>2</v>
      </c>
      <c r="D22" s="7">
        <v>1</v>
      </c>
      <c r="E22" s="7">
        <v>403.06</v>
      </c>
      <c r="F22" s="22">
        <f t="shared" si="1"/>
        <v>806.12</v>
      </c>
      <c r="G22" s="67">
        <f>IF('18'!$E$48=0,'18'!$E$49,'18'!$E$48)</f>
        <v>9.6734399999999994</v>
      </c>
      <c r="H22" s="68">
        <f>'18'!$D$50</f>
        <v>0</v>
      </c>
      <c r="I22" s="68">
        <f>'18'!$E$51</f>
        <v>815.79</v>
      </c>
      <c r="J22" s="68">
        <f>'18'!$F$65</f>
        <v>0</v>
      </c>
      <c r="K22" s="68">
        <f>'18'!$C$67</f>
        <v>815.79</v>
      </c>
    </row>
    <row r="23" spans="1:11" ht="48" thickBot="1">
      <c r="A23" s="6" t="s">
        <v>66</v>
      </c>
      <c r="B23" s="7" t="s">
        <v>48</v>
      </c>
      <c r="C23" s="7">
        <v>2</v>
      </c>
      <c r="D23" s="7">
        <v>0.5</v>
      </c>
      <c r="E23" s="7">
        <v>403.06</v>
      </c>
      <c r="F23" s="22">
        <f t="shared" ref="F23:F24" si="2">C23*D23*E23</f>
        <v>403.06</v>
      </c>
      <c r="G23" s="67">
        <f>IF('19'!$E$48=0,'19'!$E$49,'19'!$E$48)</f>
        <v>4.8367199999999997</v>
      </c>
      <c r="H23" s="68">
        <f>'19'!$D$50</f>
        <v>0</v>
      </c>
      <c r="I23" s="68">
        <f>'19'!$E$51</f>
        <v>407.9</v>
      </c>
      <c r="J23" s="68">
        <f>'19'!$F$65</f>
        <v>0</v>
      </c>
      <c r="K23" s="68">
        <f>'19'!$C$67</f>
        <v>407.9</v>
      </c>
    </row>
    <row r="24" spans="1:11" ht="32.25" thickBot="1">
      <c r="A24" s="6" t="s">
        <v>94</v>
      </c>
      <c r="B24" s="7" t="s">
        <v>48</v>
      </c>
      <c r="C24" s="7">
        <v>1</v>
      </c>
      <c r="D24" s="7">
        <v>0.4</v>
      </c>
      <c r="E24" s="7">
        <v>403.06</v>
      </c>
      <c r="F24" s="22">
        <f t="shared" si="2"/>
        <v>161.22400000000002</v>
      </c>
      <c r="G24" s="67">
        <f>IF('20'!$E$48=0,'20'!$E$49,'20'!$E$48)</f>
        <v>1.9350000000000001</v>
      </c>
      <c r="H24" s="68">
        <f>'20'!$D$50</f>
        <v>0</v>
      </c>
      <c r="I24" s="68">
        <f>'20'!$E$51</f>
        <v>163.16</v>
      </c>
      <c r="J24" s="68">
        <f>'20'!$F$65</f>
        <v>0</v>
      </c>
      <c r="K24" s="68">
        <f>'20'!$C$67</f>
        <v>163.16</v>
      </c>
    </row>
    <row r="25" spans="1:11" ht="30" customHeight="1" thickBot="1">
      <c r="A25" s="6" t="s">
        <v>109</v>
      </c>
      <c r="B25" s="7" t="s">
        <v>48</v>
      </c>
      <c r="C25" s="7">
        <v>1</v>
      </c>
      <c r="D25" s="7">
        <v>1</v>
      </c>
      <c r="E25" s="7">
        <v>248.48</v>
      </c>
      <c r="F25" s="22">
        <f>C25*D25*E25</f>
        <v>248.48</v>
      </c>
      <c r="G25" s="67">
        <f>IF('21'!$E$48=0,'21'!$E$49,'21'!$E$48)</f>
        <v>2.98176</v>
      </c>
      <c r="H25" s="68">
        <f>'21'!$D$50</f>
        <v>0</v>
      </c>
      <c r="I25" s="68">
        <f>'21'!$E$51</f>
        <v>251.45999999999998</v>
      </c>
      <c r="J25" s="68">
        <f>'21'!$F$65</f>
        <v>0</v>
      </c>
      <c r="K25" s="68">
        <f>'21'!$C$67</f>
        <v>251.45999999999998</v>
      </c>
    </row>
    <row r="26" spans="1:11" ht="32.25" thickBot="1">
      <c r="A26" s="6" t="s">
        <v>101</v>
      </c>
      <c r="B26" s="7" t="s">
        <v>48</v>
      </c>
      <c r="C26" s="7">
        <v>1</v>
      </c>
      <c r="D26" s="7">
        <v>4</v>
      </c>
      <c r="E26" s="7">
        <v>248.48</v>
      </c>
      <c r="F26" s="22">
        <f t="shared" ref="F26:F31" si="3">C26*D26*E26</f>
        <v>993.92</v>
      </c>
      <c r="G26" s="67">
        <f>IF('22'!$E$48=0,'22'!$E$49,'22'!$E$48)</f>
        <v>19.083264</v>
      </c>
      <c r="H26" s="68">
        <f>'22'!$D$50</f>
        <v>0</v>
      </c>
      <c r="I26" s="68">
        <f>'22'!$E$51</f>
        <v>1609.35</v>
      </c>
      <c r="J26" s="68">
        <f>'22'!$F$65</f>
        <v>0</v>
      </c>
      <c r="K26" s="68">
        <f>'22'!$C$67</f>
        <v>1609.35</v>
      </c>
    </row>
    <row r="27" spans="1:11" ht="32.25" thickBot="1">
      <c r="A27" s="6" t="s">
        <v>102</v>
      </c>
      <c r="B27" s="7" t="s">
        <v>48</v>
      </c>
      <c r="C27" s="7">
        <v>6</v>
      </c>
      <c r="D27" s="7">
        <v>0.4</v>
      </c>
      <c r="E27" s="7">
        <v>248.48</v>
      </c>
      <c r="F27" s="22">
        <f t="shared" si="3"/>
        <v>596.35200000000009</v>
      </c>
      <c r="G27" s="67"/>
      <c r="H27" s="68"/>
      <c r="I27" s="68"/>
      <c r="J27" s="68"/>
      <c r="K27" s="68"/>
    </row>
    <row r="28" spans="1:11" ht="32.25" thickBot="1">
      <c r="A28" s="6" t="s">
        <v>94</v>
      </c>
      <c r="B28" s="7" t="s">
        <v>48</v>
      </c>
      <c r="C28" s="7">
        <v>1</v>
      </c>
      <c r="D28" s="7">
        <v>0.5</v>
      </c>
      <c r="E28" s="7">
        <v>248.48</v>
      </c>
      <c r="F28" s="22">
        <f t="shared" si="3"/>
        <v>124.24</v>
      </c>
      <c r="G28" s="67">
        <f>IF('23'!$E$48=0,'23'!$E$49,'23'!$E$48)</f>
        <v>1.49088</v>
      </c>
      <c r="H28" s="68">
        <f>'23'!$D$50</f>
        <v>0</v>
      </c>
      <c r="I28" s="68">
        <f>'23'!$E$51</f>
        <v>125.72999999999999</v>
      </c>
      <c r="J28" s="68">
        <f>'23'!$F$65</f>
        <v>0</v>
      </c>
      <c r="K28" s="68">
        <f>'23'!$C$67</f>
        <v>125.72999999999999</v>
      </c>
    </row>
    <row r="29" spans="1:11" ht="32.25" thickBot="1">
      <c r="A29" s="6" t="s">
        <v>47</v>
      </c>
      <c r="B29" s="7" t="s">
        <v>48</v>
      </c>
      <c r="C29" s="7">
        <v>1</v>
      </c>
      <c r="D29" s="7">
        <v>0.5</v>
      </c>
      <c r="E29" s="7">
        <v>403.06</v>
      </c>
      <c r="F29" s="22">
        <f t="shared" si="3"/>
        <v>201.53</v>
      </c>
      <c r="G29" s="67">
        <f>IF('24'!$E$48=0,'24'!$E$49,'24'!$E$48)</f>
        <v>2.4183599999999998</v>
      </c>
      <c r="H29" s="68">
        <f>'24'!$D$50</f>
        <v>0</v>
      </c>
      <c r="I29" s="68">
        <f>'24'!$E$51</f>
        <v>203.95</v>
      </c>
      <c r="J29" s="68">
        <f>'24'!$F$65</f>
        <v>0</v>
      </c>
      <c r="K29" s="68">
        <f>'24'!$C$67</f>
        <v>203.95</v>
      </c>
    </row>
    <row r="30" spans="1:11" ht="30" customHeight="1" thickBot="1">
      <c r="A30" s="6" t="s">
        <v>118</v>
      </c>
      <c r="B30" s="7" t="s">
        <v>48</v>
      </c>
      <c r="C30" s="7">
        <v>2</v>
      </c>
      <c r="D30" s="7">
        <v>4</v>
      </c>
      <c r="E30" s="7">
        <v>248.48</v>
      </c>
      <c r="F30" s="22">
        <f t="shared" si="3"/>
        <v>1987.84</v>
      </c>
      <c r="G30" s="67">
        <f>IF('25'!$E$48=0,'25'!$E$49,'25'!$E$48)</f>
        <v>23.85408</v>
      </c>
      <c r="H30" s="68">
        <f>'25'!$D$50</f>
        <v>422.33881600000007</v>
      </c>
      <c r="I30" s="68">
        <f>'25'!$E$51</f>
        <v>2434.0299999999997</v>
      </c>
      <c r="J30" s="68">
        <f>'25'!$F$65</f>
        <v>100</v>
      </c>
      <c r="K30" s="68">
        <f>'25'!$C$67</f>
        <v>2534.0299999999997</v>
      </c>
    </row>
    <row r="31" spans="1:11" ht="30" customHeight="1" thickBot="1">
      <c r="A31" s="6" t="s">
        <v>119</v>
      </c>
      <c r="B31" s="7" t="s">
        <v>48</v>
      </c>
      <c r="C31" s="7">
        <v>2</v>
      </c>
      <c r="D31" s="7">
        <v>2</v>
      </c>
      <c r="E31" s="7">
        <v>248.48</v>
      </c>
      <c r="F31" s="22">
        <f t="shared" si="3"/>
        <v>993.92</v>
      </c>
      <c r="G31" s="67">
        <f>IF('26'!$E$48=0,'26'!$E$49,'26'!$E$48)</f>
        <v>11.92704</v>
      </c>
      <c r="H31" s="68">
        <f>'26'!$D$50</f>
        <v>0</v>
      </c>
      <c r="I31" s="68">
        <f>'26'!$E$51</f>
        <v>1005.8499999999999</v>
      </c>
      <c r="J31" s="68">
        <f>'26'!$F$65</f>
        <v>0</v>
      </c>
      <c r="K31" s="68">
        <f>'26'!$C$67</f>
        <v>1005.8499999999999</v>
      </c>
    </row>
    <row r="32" spans="1:11" ht="30" customHeight="1" thickBot="1">
      <c r="A32" s="6" t="s">
        <v>123</v>
      </c>
      <c r="B32" s="7"/>
      <c r="C32" s="7"/>
      <c r="D32" s="7"/>
      <c r="E32" s="7"/>
      <c r="F32" s="22">
        <v>465.06900000000002</v>
      </c>
      <c r="G32" s="67">
        <f>IF('28'!$E$48=0,'28'!$E$49,'28'!$E$48)</f>
        <v>0</v>
      </c>
      <c r="H32" s="68">
        <f>'28'!$D$50</f>
        <v>0</v>
      </c>
      <c r="I32" s="68">
        <f>'28'!$E$51</f>
        <v>465.07</v>
      </c>
      <c r="J32" s="68">
        <f>'28'!$F$65</f>
        <v>0</v>
      </c>
      <c r="K32" s="68">
        <f>'28'!$C$67</f>
        <v>465.07</v>
      </c>
    </row>
    <row r="33" spans="1:11" ht="63.75" thickBot="1">
      <c r="A33" s="6" t="s">
        <v>126</v>
      </c>
      <c r="B33" s="7"/>
      <c r="C33" s="7"/>
      <c r="D33" s="7"/>
      <c r="E33" s="7"/>
      <c r="F33" s="22">
        <v>78.44</v>
      </c>
      <c r="G33" s="67">
        <f>IF('29'!$E$48=0,'29'!$E$49,'29'!$E$48)</f>
        <v>0</v>
      </c>
      <c r="H33" s="68">
        <f>'29'!$D$50</f>
        <v>0</v>
      </c>
      <c r="I33" s="68">
        <f>'29'!$E$51</f>
        <v>78.44</v>
      </c>
      <c r="J33" s="68">
        <f>'29'!$F$65</f>
        <v>0</v>
      </c>
      <c r="K33" s="68">
        <f>'29'!$C$67</f>
        <v>78.44</v>
      </c>
    </row>
    <row r="34" spans="1:11" ht="30" customHeight="1" thickBot="1">
      <c r="A34" s="6" t="s">
        <v>129</v>
      </c>
      <c r="B34" s="7" t="s">
        <v>128</v>
      </c>
      <c r="C34" s="7">
        <v>1</v>
      </c>
      <c r="D34" s="7">
        <v>2</v>
      </c>
      <c r="E34" s="68">
        <v>570.79999999999995</v>
      </c>
      <c r="F34" s="22">
        <f t="shared" ref="F34:F39" si="4">C34*D34*E34</f>
        <v>1141.5999999999999</v>
      </c>
      <c r="G34" s="67">
        <f>IF('30'!$E$48=0,'30'!$E$49,'30'!$E$48)</f>
        <v>0</v>
      </c>
      <c r="H34" s="68">
        <f>'30'!$D$50</f>
        <v>0</v>
      </c>
      <c r="I34" s="68">
        <f>'30'!$E$51</f>
        <v>1141.5999999999999</v>
      </c>
      <c r="J34" s="68">
        <f>'30'!$F$65</f>
        <v>0</v>
      </c>
      <c r="K34" s="68">
        <f>'30'!$C$67</f>
        <v>1141.5999999999999</v>
      </c>
    </row>
    <row r="35" spans="1:11" ht="30" customHeight="1" thickBot="1">
      <c r="A35" s="6" t="s">
        <v>131</v>
      </c>
      <c r="B35" s="7" t="s">
        <v>48</v>
      </c>
      <c r="C35" s="7">
        <v>1</v>
      </c>
      <c r="D35" s="7">
        <v>0.1</v>
      </c>
      <c r="E35" s="68">
        <v>248.48</v>
      </c>
      <c r="F35" s="22">
        <f t="shared" si="4"/>
        <v>24.847999999999999</v>
      </c>
      <c r="G35" s="67">
        <f>IF('31'!$E$48=0,'31'!$E$49,'31'!$E$48)</f>
        <v>0.298176</v>
      </c>
      <c r="H35" s="68">
        <f>'31'!$D$50</f>
        <v>0</v>
      </c>
      <c r="I35" s="68">
        <f>'31'!$E$51</f>
        <v>25.150000000000002</v>
      </c>
      <c r="J35" s="68">
        <f>'31'!$F$65</f>
        <v>0</v>
      </c>
      <c r="K35" s="68">
        <f>'31'!$C$67</f>
        <v>25.150000000000002</v>
      </c>
    </row>
    <row r="36" spans="1:11" ht="30" customHeight="1" thickBot="1">
      <c r="A36" s="6" t="s">
        <v>94</v>
      </c>
      <c r="B36" s="7" t="s">
        <v>48</v>
      </c>
      <c r="C36" s="7">
        <v>1</v>
      </c>
      <c r="D36" s="7">
        <v>1</v>
      </c>
      <c r="E36" s="7">
        <v>248.08</v>
      </c>
      <c r="F36" s="22">
        <f t="shared" si="4"/>
        <v>248.08</v>
      </c>
      <c r="G36" s="67">
        <f>IF('32'!$E$48=0,'32'!$E$49,'32'!$E$48)</f>
        <v>2.9769999999999999</v>
      </c>
      <c r="H36" s="68">
        <f>'32'!$D$50</f>
        <v>0</v>
      </c>
      <c r="I36" s="68">
        <f>'32'!$E$51</f>
        <v>251.06</v>
      </c>
      <c r="J36" s="68">
        <f>'32'!$F$65</f>
        <v>0</v>
      </c>
      <c r="K36" s="68">
        <f>'32'!$C$67</f>
        <v>251.06</v>
      </c>
    </row>
    <row r="37" spans="1:11" ht="63.75" thickBot="1">
      <c r="A37" s="6" t="s">
        <v>126</v>
      </c>
      <c r="B37" s="7" t="s">
        <v>48</v>
      </c>
      <c r="C37" s="7">
        <v>1</v>
      </c>
      <c r="D37" s="7">
        <v>1</v>
      </c>
      <c r="E37" s="7">
        <v>248.48</v>
      </c>
      <c r="F37" s="22">
        <f t="shared" si="4"/>
        <v>248.48</v>
      </c>
      <c r="G37" s="67">
        <f>IF('33'!$E$48=0,'33'!$E$49,'33'!$E$48)</f>
        <v>2.98176</v>
      </c>
      <c r="H37" s="68">
        <f>'33'!$D$50</f>
        <v>0</v>
      </c>
      <c r="I37" s="68">
        <f>'33'!$E$51</f>
        <v>251.45999999999998</v>
      </c>
      <c r="J37" s="68">
        <f>'33'!$F$65</f>
        <v>0</v>
      </c>
      <c r="K37" s="68">
        <f>'33'!$C$67</f>
        <v>251.45999999999998</v>
      </c>
    </row>
    <row r="38" spans="1:11" ht="79.5" thickBot="1">
      <c r="A38" s="6" t="s">
        <v>135</v>
      </c>
      <c r="B38" s="7" t="s">
        <v>48</v>
      </c>
      <c r="C38" s="7">
        <v>1</v>
      </c>
      <c r="D38" s="7">
        <v>1</v>
      </c>
      <c r="E38" s="7">
        <v>200.04</v>
      </c>
      <c r="F38" s="22">
        <f t="shared" si="4"/>
        <v>200.04</v>
      </c>
      <c r="G38" s="67">
        <f>IF('34'!$E$48=0,'34'!$E$49,'34'!$E$48)</f>
        <v>2.4004799999999999</v>
      </c>
      <c r="H38" s="68">
        <f>'34'!$D$50</f>
        <v>0</v>
      </c>
      <c r="I38" s="68">
        <f>'34'!$E$51</f>
        <v>202.44</v>
      </c>
      <c r="J38" s="68">
        <f>'34'!$F$65</f>
        <v>0</v>
      </c>
      <c r="K38" s="68">
        <f>'34'!$C$67</f>
        <v>202.44</v>
      </c>
    </row>
    <row r="39" spans="1:11" ht="79.5" thickBot="1">
      <c r="A39" s="6" t="s">
        <v>135</v>
      </c>
      <c r="B39" s="7" t="s">
        <v>48</v>
      </c>
      <c r="C39" s="7">
        <v>1</v>
      </c>
      <c r="D39" s="7">
        <v>1</v>
      </c>
      <c r="E39" s="7">
        <v>200.04</v>
      </c>
      <c r="F39" s="22">
        <f t="shared" si="4"/>
        <v>200.04</v>
      </c>
      <c r="G39" s="67">
        <f>IF('35'!$E$48=0,'35'!$E$49,'35'!$E$48)</f>
        <v>2.4004799999999999</v>
      </c>
      <c r="H39" s="68">
        <f>'35'!$D$50</f>
        <v>0</v>
      </c>
      <c r="I39" s="68">
        <f>'35'!$E$51</f>
        <v>202.44</v>
      </c>
      <c r="J39" s="68">
        <f>'35'!$F$65</f>
        <v>0</v>
      </c>
      <c r="K39" s="68">
        <f>'35'!$C$67</f>
        <v>202.44</v>
      </c>
    </row>
    <row r="40" spans="1:11" ht="16.5" thickBot="1">
      <c r="G40" s="67">
        <f>SUM(G3:G39)</f>
        <v>245.97486400000003</v>
      </c>
      <c r="H40" s="67">
        <f t="shared" ref="H40:K40" si="5">SUM(H3:H39)</f>
        <v>422.33881600000007</v>
      </c>
      <c r="I40" s="67">
        <f t="shared" si="5"/>
        <v>23451.399999999991</v>
      </c>
      <c r="J40" s="67">
        <f t="shared" si="5"/>
        <v>100</v>
      </c>
      <c r="K40" s="67">
        <f t="shared" si="5"/>
        <v>23551.399999999991</v>
      </c>
    </row>
  </sheetData>
  <mergeCells count="11"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A3:A39">
      <formula1>Наим_работ</formula1>
    </dataValidation>
    <dataValidation type="list" allowBlank="1" showInputMessage="1" showErrorMessage="1" sqref="B3:B39">
      <formula1>Ед_изм</formula1>
    </dataValidation>
  </dataValidations>
  <pageMargins left="0.31496062992125984" right="0.15748031496062992" top="0.74803149606299213" bottom="0.39370078740157483" header="0.31496062992125984" footer="0.31496062992125984"/>
  <pageSetup paperSize="9" orientation="landscape" verticalDpi="0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A35" sqref="A35:F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84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85</v>
      </c>
      <c r="B35" s="7" t="s">
        <v>60</v>
      </c>
      <c r="C35" s="7">
        <v>1</v>
      </c>
      <c r="D35" s="7">
        <v>1</v>
      </c>
      <c r="E35" s="7">
        <v>248.48</v>
      </c>
      <c r="F35" s="22">
        <f t="shared" ref="F35:F44" si="0">C35*D35*E35</f>
        <v>248.48</v>
      </c>
    </row>
    <row r="36" spans="1:6" ht="30" customHeight="1" thickBot="1">
      <c r="A36" s="6" t="s">
        <v>86</v>
      </c>
      <c r="B36" s="7" t="s">
        <v>48</v>
      </c>
      <c r="C36" s="7">
        <v>2</v>
      </c>
      <c r="D36" s="7">
        <v>0.2</v>
      </c>
      <c r="E36" s="7">
        <v>248.48</v>
      </c>
      <c r="F36" s="22">
        <f t="shared" si="0"/>
        <v>99.391999999999996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62</v>
      </c>
      <c r="E49" s="36">
        <f>IF(ISBLANK(D49),0,(C49/100)*SUM(F35:F44))</f>
        <v>4.1744639999999995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352.04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59" t="s">
        <v>24</v>
      </c>
      <c r="E55" s="59" t="s">
        <v>25</v>
      </c>
      <c r="F55" s="59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352.04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99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98</v>
      </c>
      <c r="B35" s="7" t="s">
        <v>49</v>
      </c>
      <c r="C35" s="7">
        <v>500</v>
      </c>
      <c r="D35" s="7">
        <v>3.0000000000000001E-3</v>
      </c>
      <c r="E35" s="7">
        <v>200.04</v>
      </c>
      <c r="F35" s="22">
        <f t="shared" ref="F35:F44" si="0">C35*D35*E35</f>
        <v>300.06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62</v>
      </c>
      <c r="E48" s="36">
        <f t="shared" si="1"/>
        <v>3.6007199999999999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303.66000000000003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63" t="s">
        <v>24</v>
      </c>
      <c r="E55" s="63" t="s">
        <v>25</v>
      </c>
      <c r="F55" s="63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303.66000000000003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100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94</v>
      </c>
      <c r="B35" s="7" t="s">
        <v>48</v>
      </c>
      <c r="C35" s="7">
        <v>1</v>
      </c>
      <c r="D35" s="7">
        <v>0.5</v>
      </c>
      <c r="E35" s="7">
        <v>248.48</v>
      </c>
      <c r="F35" s="22">
        <f t="shared" ref="F35:F43" si="0">C35*D35*E35</f>
        <v>124.24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7" t="s">
        <v>62</v>
      </c>
      <c r="E48" s="36">
        <f t="shared" si="1"/>
        <v>1.49088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125.72999999999999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125.72999999999999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69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73</v>
      </c>
      <c r="B35" s="7" t="s">
        <v>48</v>
      </c>
      <c r="C35" s="7">
        <v>1</v>
      </c>
      <c r="D35" s="7">
        <v>1</v>
      </c>
      <c r="E35" s="7">
        <v>248.48</v>
      </c>
      <c r="F35" s="22">
        <f t="shared" ref="F35:F44" si="0">C35*D35*E35</f>
        <v>248.48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7" t="s">
        <v>62</v>
      </c>
      <c r="E48" s="36">
        <f t="shared" si="1"/>
        <v>2.98176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251.45999999999998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251.45999999999998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72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74</v>
      </c>
      <c r="B35" s="7" t="s">
        <v>48</v>
      </c>
      <c r="C35" s="7">
        <v>8</v>
      </c>
      <c r="D35" s="7">
        <v>0.4</v>
      </c>
      <c r="E35" s="7">
        <v>403.06</v>
      </c>
      <c r="F35" s="22">
        <f t="shared" ref="F35:F44" si="0">C35*D35*E35</f>
        <v>1289.7920000000001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7" t="s">
        <v>62</v>
      </c>
      <c r="E48" s="36">
        <f t="shared" si="1"/>
        <v>15.477504000000001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1305.27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55" t="s">
        <v>24</v>
      </c>
      <c r="E55" s="55" t="s">
        <v>25</v>
      </c>
      <c r="F55" s="55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1305.27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9" t="s">
        <v>3</v>
      </c>
      <c r="B5" s="79"/>
      <c r="C5" s="79"/>
      <c r="D5" s="79"/>
      <c r="E5" s="79"/>
      <c r="F5" s="79"/>
    </row>
    <row r="7" spans="1:6" ht="27">
      <c r="A7" s="79" t="s">
        <v>4</v>
      </c>
      <c r="B7" s="79"/>
      <c r="C7" s="79"/>
      <c r="D7" s="79"/>
      <c r="E7" s="79"/>
      <c r="F7" s="79"/>
    </row>
    <row r="9" spans="1:6" ht="26.25">
      <c r="A9" s="2"/>
    </row>
    <row r="11" spans="1:6" ht="15.75">
      <c r="A11" s="4" t="s">
        <v>5</v>
      </c>
      <c r="B11" s="30"/>
      <c r="C11" s="80" t="s">
        <v>71</v>
      </c>
      <c r="D11" s="80"/>
      <c r="E11" s="80"/>
      <c r="F11" s="8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81" t="s">
        <v>36</v>
      </c>
      <c r="B27" s="81"/>
      <c r="C27" s="81"/>
      <c r="D27" s="81"/>
      <c r="E27" s="81"/>
      <c r="F27" s="81"/>
    </row>
    <row r="29" spans="1:6">
      <c r="A29" s="78"/>
      <c r="B29" s="78"/>
      <c r="C29" s="78"/>
      <c r="D29" s="78"/>
      <c r="E29" s="78"/>
      <c r="F29" s="78"/>
    </row>
    <row r="30" spans="1:6">
      <c r="A30" s="78"/>
      <c r="B30" s="78"/>
      <c r="C30" s="78"/>
      <c r="D30" s="78"/>
      <c r="E30" s="78"/>
      <c r="F30" s="78"/>
    </row>
    <row r="31" spans="1:6" ht="22.5">
      <c r="A31" s="85" t="s">
        <v>7</v>
      </c>
      <c r="B31" s="85"/>
      <c r="C31" s="85"/>
      <c r="D31" s="85"/>
      <c r="E31" s="85"/>
      <c r="F31" s="85"/>
    </row>
    <row r="32" spans="1:6" ht="16.5" thickBot="1">
      <c r="A32" s="5"/>
    </row>
    <row r="33" spans="1:6">
      <c r="A33" s="86" t="s">
        <v>8</v>
      </c>
      <c r="B33" s="86" t="s">
        <v>9</v>
      </c>
      <c r="C33" s="86" t="s">
        <v>10</v>
      </c>
      <c r="D33" s="86" t="s">
        <v>40</v>
      </c>
      <c r="E33" s="86" t="s">
        <v>11</v>
      </c>
      <c r="F33" s="86" t="s">
        <v>12</v>
      </c>
    </row>
    <row r="34" spans="1:6" ht="29.25" customHeight="1" thickBot="1">
      <c r="A34" s="87"/>
      <c r="B34" s="87"/>
      <c r="C34" s="87"/>
      <c r="D34" s="87"/>
      <c r="E34" s="87"/>
      <c r="F34" s="87"/>
    </row>
    <row r="35" spans="1:6" ht="30" customHeight="1" thickBot="1">
      <c r="A35" s="6" t="s">
        <v>75</v>
      </c>
      <c r="B35" s="7" t="s">
        <v>48</v>
      </c>
      <c r="C35" s="7">
        <v>1</v>
      </c>
      <c r="D35" s="7">
        <v>2</v>
      </c>
      <c r="E35" s="7">
        <v>248.48</v>
      </c>
      <c r="F35" s="22">
        <f t="shared" ref="F35:F44" si="0">C35*D35*E35</f>
        <v>496.96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7" t="s">
        <v>62</v>
      </c>
      <c r="E48" s="36">
        <f t="shared" si="1"/>
        <v>5.9635199999999999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8">
        <f>(SUM(F35:F44)+SUM(E46:E49)+F65)*C50</f>
        <v>0</v>
      </c>
      <c r="E50" s="8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502.91999999999996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0" t="s">
        <v>23</v>
      </c>
      <c r="B55" s="91"/>
      <c r="C55" s="92"/>
      <c r="D55" s="55" t="s">
        <v>24</v>
      </c>
      <c r="E55" s="55" t="s">
        <v>25</v>
      </c>
      <c r="F55" s="55" t="s">
        <v>26</v>
      </c>
    </row>
    <row r="56" spans="1:8" ht="30" customHeight="1" thickBot="1">
      <c r="A56" s="82"/>
      <c r="B56" s="83"/>
      <c r="C56" s="84"/>
      <c r="D56" s="40"/>
      <c r="E56" s="41"/>
      <c r="F56" s="41">
        <f t="shared" ref="F56:F64" si="2">D56*E56</f>
        <v>0</v>
      </c>
    </row>
    <row r="57" spans="1:8" ht="30" customHeight="1" thickBot="1">
      <c r="A57" s="82"/>
      <c r="B57" s="83"/>
      <c r="C57" s="84"/>
      <c r="D57" s="40"/>
      <c r="E57" s="41"/>
      <c r="F57" s="41">
        <f t="shared" si="2"/>
        <v>0</v>
      </c>
    </row>
    <row r="58" spans="1:8" ht="30" customHeight="1" thickBot="1">
      <c r="A58" s="82"/>
      <c r="B58" s="83"/>
      <c r="C58" s="84"/>
      <c r="D58" s="40"/>
      <c r="E58" s="41"/>
      <c r="F58" s="41">
        <f t="shared" si="2"/>
        <v>0</v>
      </c>
    </row>
    <row r="59" spans="1:8" ht="30" customHeight="1" thickBot="1">
      <c r="A59" s="82"/>
      <c r="B59" s="83"/>
      <c r="C59" s="84"/>
      <c r="D59" s="40"/>
      <c r="E59" s="41"/>
      <c r="F59" s="41">
        <f t="shared" si="2"/>
        <v>0</v>
      </c>
    </row>
    <row r="60" spans="1:8" ht="30" customHeight="1" thickBot="1">
      <c r="A60" s="82"/>
      <c r="B60" s="83"/>
      <c r="C60" s="84"/>
      <c r="D60" s="40"/>
      <c r="E60" s="41"/>
      <c r="F60" s="41">
        <f t="shared" si="2"/>
        <v>0</v>
      </c>
    </row>
    <row r="61" spans="1:8" ht="30" customHeight="1" thickBot="1">
      <c r="A61" s="82"/>
      <c r="B61" s="83"/>
      <c r="C61" s="84"/>
      <c r="D61" s="40"/>
      <c r="E61" s="41"/>
      <c r="F61" s="41">
        <f t="shared" si="2"/>
        <v>0</v>
      </c>
    </row>
    <row r="62" spans="1:8" ht="30" customHeight="1" thickBot="1">
      <c r="A62" s="82"/>
      <c r="B62" s="83"/>
      <c r="C62" s="84"/>
      <c r="D62" s="40"/>
      <c r="E62" s="41"/>
      <c r="F62" s="41">
        <f t="shared" si="2"/>
        <v>0</v>
      </c>
    </row>
    <row r="63" spans="1:8" ht="30" customHeight="1" thickBot="1">
      <c r="A63" s="82"/>
      <c r="B63" s="83"/>
      <c r="C63" s="84"/>
      <c r="D63" s="40"/>
      <c r="E63" s="41"/>
      <c r="F63" s="41">
        <f t="shared" si="2"/>
        <v>0</v>
      </c>
    </row>
    <row r="64" spans="1:8" ht="30" customHeight="1" thickBot="1">
      <c r="A64" s="82"/>
      <c r="B64" s="83"/>
      <c r="C64" s="84"/>
      <c r="D64" s="42"/>
      <c r="E64" s="43"/>
      <c r="F64" s="41">
        <f t="shared" si="2"/>
        <v>0</v>
      </c>
    </row>
    <row r="65" spans="1:6" ht="30" customHeight="1" thickBot="1">
      <c r="A65" s="94" t="s">
        <v>27</v>
      </c>
      <c r="B65" s="95"/>
      <c r="C65" s="9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502.91999999999996</v>
      </c>
      <c r="D67" s="48"/>
      <c r="E67" s="31"/>
      <c r="F67" s="31"/>
    </row>
    <row r="68" spans="1:6" ht="15.75">
      <c r="A68" s="15"/>
    </row>
    <row r="69" spans="1:6" ht="60" customHeight="1">
      <c r="A69" s="93" t="s">
        <v>28</v>
      </c>
      <c r="B69" s="93"/>
      <c r="C69" s="93"/>
      <c r="D69" s="93"/>
      <c r="E69" s="93"/>
      <c r="F69" s="9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5</vt:i4>
      </vt:variant>
    </vt:vector>
  </HeadingPairs>
  <TitlesOfParts>
    <vt:vector size="4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2018 год</vt:lpstr>
      <vt:lpstr>Лист2</vt:lpstr>
      <vt:lpstr>Работы</vt:lpstr>
      <vt:lpstr>Ед_изм</vt:lpstr>
      <vt:lpstr>Работы!Заголовки_для_печати</vt:lpstr>
      <vt:lpstr>Материал</vt:lpstr>
      <vt:lpstr>Наим_работ</vt:lpstr>
      <vt:lpstr>Наименвание_работ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2018-12-14T01:41:29Z</cp:lastPrinted>
  <dcterms:created xsi:type="dcterms:W3CDTF">2018-09-26T08:15:46Z</dcterms:created>
  <dcterms:modified xsi:type="dcterms:W3CDTF">2019-01-11T09:49:26Z</dcterms:modified>
</cp:coreProperties>
</file>