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7" activeTab="26"/>
  </bookViews>
  <sheets>
    <sheet name="1" sheetId="30" r:id="rId1"/>
    <sheet name="2" sheetId="48" r:id="rId2"/>
    <sheet name="3" sheetId="32" r:id="rId3"/>
    <sheet name="4" sheetId="42" r:id="rId4"/>
    <sheet name="5" sheetId="33" r:id="rId5"/>
    <sheet name="6" sheetId="43" r:id="rId6"/>
    <sheet name="7" sheetId="44" r:id="rId7"/>
    <sheet name="8" sheetId="45" r:id="rId8"/>
    <sheet name="9" sheetId="50" r:id="rId9"/>
    <sheet name="10" sheetId="36" r:id="rId10"/>
    <sheet name="11" sheetId="46" r:id="rId11"/>
    <sheet name="12" sheetId="47" r:id="rId12"/>
    <sheet name="13" sheetId="49" r:id="rId13"/>
    <sheet name="14" sheetId="37" r:id="rId14"/>
    <sheet name="15" sheetId="38" r:id="rId15"/>
    <sheet name="16" sheetId="51" r:id="rId16"/>
    <sheet name="17" sheetId="53" r:id="rId17"/>
    <sheet name="18" sheetId="39" r:id="rId18"/>
    <sheet name="19" sheetId="55" r:id="rId19"/>
    <sheet name="20" sheetId="40" r:id="rId20"/>
    <sheet name="21" sheetId="56" r:id="rId21"/>
    <sheet name="22" sheetId="57" r:id="rId22"/>
    <sheet name="23" sheetId="58" r:id="rId23"/>
    <sheet name="24" sheetId="59" r:id="rId24"/>
    <sheet name="2018 год" sheetId="16" r:id="rId25"/>
    <sheet name="Лист2" sheetId="29" r:id="rId26"/>
    <sheet name="Работы" sheetId="54" r:id="rId27"/>
  </sheets>
  <definedNames>
    <definedName name="Ед_изм">Лист2!$B$1:$B$7</definedName>
    <definedName name="_xlnm.Print_Titles" localSheetId="26">Работы!$1:$2</definedName>
    <definedName name="Материал">Лист2!$C$1:$C$10</definedName>
    <definedName name="Наим_работ">Лист2!$A$1:$A$27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28" i="54"/>
  <c r="I28"/>
  <c r="J28"/>
  <c r="K28"/>
  <c r="G28"/>
  <c r="K27"/>
  <c r="J27"/>
  <c r="I27"/>
  <c r="H27"/>
  <c r="G27"/>
  <c r="F27"/>
  <c r="D39" i="16"/>
  <c r="B35"/>
  <c r="F64" i="59"/>
  <c r="F63"/>
  <c r="F62"/>
  <c r="F61"/>
  <c r="F60"/>
  <c r="F59"/>
  <c r="F58"/>
  <c r="F57"/>
  <c r="F56"/>
  <c r="F65" s="1"/>
  <c r="E47"/>
  <c r="E46"/>
  <c r="F43"/>
  <c r="F42"/>
  <c r="F41"/>
  <c r="F40"/>
  <c r="F39"/>
  <c r="F38"/>
  <c r="F37"/>
  <c r="F36"/>
  <c r="F35"/>
  <c r="E48" s="1"/>
  <c r="K26" i="54"/>
  <c r="J26"/>
  <c r="I26"/>
  <c r="H26"/>
  <c r="G26"/>
  <c r="F26"/>
  <c r="F35" i="58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25" i="54"/>
  <c r="J25"/>
  <c r="I25"/>
  <c r="H25"/>
  <c r="G25"/>
  <c r="F64" i="57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4" i="54"/>
  <c r="J24"/>
  <c r="I24"/>
  <c r="H24"/>
  <c r="G24"/>
  <c r="F64" i="56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3" i="54"/>
  <c r="J23"/>
  <c r="I23"/>
  <c r="H23"/>
  <c r="G23"/>
  <c r="K22"/>
  <c r="J22"/>
  <c r="I22"/>
  <c r="H22"/>
  <c r="G22"/>
  <c r="F22"/>
  <c r="F23"/>
  <c r="F64" i="55"/>
  <c r="F63"/>
  <c r="F62"/>
  <c r="F61"/>
  <c r="F60"/>
  <c r="F59"/>
  <c r="F58"/>
  <c r="F57"/>
  <c r="F65" s="1"/>
  <c r="F56"/>
  <c r="E48"/>
  <c r="E47"/>
  <c r="E46"/>
  <c r="F43"/>
  <c r="F42"/>
  <c r="F41"/>
  <c r="F40"/>
  <c r="F39"/>
  <c r="F38"/>
  <c r="F37"/>
  <c r="F36"/>
  <c r="F35"/>
  <c r="K21" i="54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4" i="53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1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E46" i="32"/>
  <c r="E47"/>
  <c r="E48"/>
  <c r="E49"/>
  <c r="F64" i="50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51" i="49"/>
  <c r="F64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F65" s="1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65" s="1"/>
  <c r="F56"/>
  <c r="E49"/>
  <c r="E47"/>
  <c r="E46"/>
  <c r="F44"/>
  <c r="F43"/>
  <c r="F42"/>
  <c r="F41"/>
  <c r="F40"/>
  <c r="F39"/>
  <c r="F38"/>
  <c r="F37"/>
  <c r="F36"/>
  <c r="F35"/>
  <c r="E48" s="1"/>
  <c r="F64" i="4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48" s="1"/>
  <c r="F64" i="4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E49" i="59" l="1"/>
  <c r="D50" i="58"/>
  <c r="E51" s="1"/>
  <c r="E51" i="57"/>
  <c r="C67" s="1"/>
  <c r="D50"/>
  <c r="D50" i="56"/>
  <c r="E51" s="1"/>
  <c r="C67" s="1"/>
  <c r="E49" i="55"/>
  <c r="D50" s="1"/>
  <c r="E49" i="53"/>
  <c r="E49" i="51"/>
  <c r="D50" s="1"/>
  <c r="E48" i="50"/>
  <c r="F65" i="49"/>
  <c r="E48"/>
  <c r="D50" s="1"/>
  <c r="E51" i="48"/>
  <c r="C67" s="1"/>
  <c r="D50"/>
  <c r="E48" i="47"/>
  <c r="E49"/>
  <c r="E49" i="46"/>
  <c r="D50" i="45"/>
  <c r="E51" s="1"/>
  <c r="C67" s="1"/>
  <c r="E48" i="44"/>
  <c r="D50" s="1"/>
  <c r="E51" s="1"/>
  <c r="C67" s="1"/>
  <c r="D50" i="43"/>
  <c r="E51"/>
  <c r="C67" s="1"/>
  <c r="E51" i="42"/>
  <c r="C67" s="1"/>
  <c r="D50"/>
  <c r="F57" i="40"/>
  <c r="F44"/>
  <c r="F35"/>
  <c r="F36"/>
  <c r="F56" i="39"/>
  <c r="F57"/>
  <c r="F35"/>
  <c r="F36"/>
  <c r="F37"/>
  <c r="F56" i="38"/>
  <c r="F57"/>
  <c r="F65" s="1"/>
  <c r="F44"/>
  <c r="F35"/>
  <c r="F36"/>
  <c r="F35" i="37"/>
  <c r="F36"/>
  <c r="F44"/>
  <c r="F56"/>
  <c r="F57"/>
  <c r="F65" s="1"/>
  <c r="F35" i="36"/>
  <c r="F36"/>
  <c r="F44"/>
  <c r="F56"/>
  <c r="F57"/>
  <c r="F56" i="33"/>
  <c r="F57"/>
  <c r="F65" s="1"/>
  <c r="F44"/>
  <c r="F35"/>
  <c r="F36"/>
  <c r="F56" i="32"/>
  <c r="F57"/>
  <c r="F35"/>
  <c r="F36"/>
  <c r="F56" i="30"/>
  <c r="F57"/>
  <c r="F44"/>
  <c r="F35"/>
  <c r="F36"/>
  <c r="E49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D50" i="59" l="1"/>
  <c r="E51" s="1"/>
  <c r="C67" s="1"/>
  <c r="C67" i="58"/>
  <c r="E51" i="55"/>
  <c r="C67" s="1"/>
  <c r="D50" i="53"/>
  <c r="E51" s="1"/>
  <c r="C67" s="1"/>
  <c r="E51" i="51"/>
  <c r="C67" s="1"/>
  <c r="E51" i="50"/>
  <c r="C67" s="1"/>
  <c r="D50"/>
  <c r="C67" i="49"/>
  <c r="D50" i="47"/>
  <c r="E51" s="1"/>
  <c r="C67" s="1"/>
  <c r="E51" i="46"/>
  <c r="C67" s="1"/>
  <c r="D50"/>
  <c r="D50" i="30"/>
  <c r="E51" s="1"/>
  <c r="E49" i="40"/>
  <c r="D50" s="1"/>
  <c r="E49" i="39"/>
  <c r="D50" s="1"/>
  <c r="E49" i="38"/>
  <c r="D50" s="1"/>
  <c r="E49" i="37"/>
  <c r="D50" s="1"/>
  <c r="E49" i="36"/>
  <c r="D50" s="1"/>
  <c r="E49" i="33"/>
  <c r="D50" s="1"/>
  <c r="D50" i="32"/>
  <c r="E51" i="40" l="1"/>
  <c r="C67" s="1"/>
  <c r="E51" i="39"/>
  <c r="C67" s="1"/>
  <c r="E51" i="38"/>
  <c r="C67" s="1"/>
  <c r="E51" i="37"/>
  <c r="C67" s="1"/>
  <c r="E51" i="36"/>
  <c r="C67" s="1"/>
  <c r="E51" i="33"/>
  <c r="C67" s="1"/>
  <c r="E51" i="32"/>
  <c r="C67" i="30"/>
  <c r="C67" i="32" l="1"/>
  <c r="C41" i="16"/>
</calcChain>
</file>

<file path=xl/sharedStrings.xml><?xml version="1.0" encoding="utf-8"?>
<sst xmlns="http://schemas.openxmlformats.org/spreadsheetml/2006/main" count="1402" uniqueCount="122">
  <si>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</si>
  <si>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</si>
  <si>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</si>
  <si>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</si>
  <si>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</si>
  <si>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</si>
  <si>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</si>
  <si>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</si>
  <si>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</si>
  <si>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</si>
  <si>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</si>
  <si>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</si>
  <si>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</si>
  <si>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</si>
  <si>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</si>
  <si>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</si>
  <si>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</si>
  <si>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</si>
  <si>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</si>
  <si>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</si>
  <si>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</si>
  <si>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</si>
  <si>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</si>
  <si>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</si>
  <si>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</si>
  <si>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</si>
  <si>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</si>
  <si>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</si>
  <si>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</si>
  <si>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</si>
  <si>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</si>
  <si>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</si>
  <si>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</si>
  <si>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</si>
  <si>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</si>
  <si>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</si>
  <si>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</si>
  <si>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</si>
  <si>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</si>
  <si>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</si>
  <si>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</si>
  <si>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</si>
  <si>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</si>
  <si>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</si>
  <si>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</si>
  <si>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</si>
  <si>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</si>
  <si>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</si>
  <si>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</si>
  <si>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</si>
  <si>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</si>
  <si>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</si>
  <si>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</si>
  <si>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</si>
  <si>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</si>
  <si>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</si>
  <si>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</si>
  <si>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</si>
  <si>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</si>
  <si>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</si>
  <si>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</si>
  <si>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</si>
  <si>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Закрытие ЦО</t>
  </si>
  <si>
    <t>элев</t>
  </si>
  <si>
    <t xml:space="preserve">      « 07  »      май 2018г.</t>
  </si>
  <si>
    <t>Пушкина д 8</t>
  </si>
  <si>
    <t xml:space="preserve">      « 30  »      май 2018г.</t>
  </si>
  <si>
    <t>R</t>
  </si>
  <si>
    <t>Открытие ГВС после испытаний</t>
  </si>
  <si>
    <t xml:space="preserve">      « 17 »      май 2018г.</t>
  </si>
  <si>
    <t xml:space="preserve">      « 14 »      май 2018г.</t>
  </si>
  <si>
    <t>Закрытие ГВС</t>
  </si>
  <si>
    <t>Обход с ВДПО</t>
  </si>
  <si>
    <t>саморез</t>
  </si>
  <si>
    <t>уголок</t>
  </si>
  <si>
    <t>болт мебельный</t>
  </si>
  <si>
    <t>гайка</t>
  </si>
  <si>
    <t xml:space="preserve">      « 10 »      май 2018г.</t>
  </si>
  <si>
    <t>кварт</t>
  </si>
  <si>
    <t>Сбивание сосулек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</si>
  <si>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</si>
  <si>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</si>
  <si>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__01_</t>
    </r>
    <r>
      <rPr>
        <sz val="12"/>
        <color theme="1"/>
        <rFont val="Times New Roman"/>
        <family val="1"/>
        <charset val="204"/>
      </rPr>
      <t>»      август 2018г.</t>
    </r>
  </si>
  <si>
    <t>Прочистка канализации</t>
  </si>
  <si>
    <t>Пушкина д 8 кв 1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</si>
  <si>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</t>
    </r>
    <r>
      <rPr>
        <sz val="12"/>
        <color theme="1"/>
        <rFont val="Times New Roman"/>
        <family val="1"/>
        <charset val="204"/>
      </rPr>
      <t>»      август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</si>
  <si>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_08__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</si>
  <si>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__30_</t>
    </r>
    <r>
      <rPr>
        <sz val="12"/>
        <color theme="1"/>
        <rFont val="Times New Roman"/>
        <family val="1"/>
        <charset val="204"/>
      </rPr>
      <t>»      август 2018г.</t>
    </r>
  </si>
  <si>
    <t>Уборка чердачного помещения</t>
  </si>
  <si>
    <t>Установка петли под замок на люк</t>
  </si>
  <si>
    <t>Закрепление железа на слуховом окне</t>
  </si>
  <si>
    <t>мешок</t>
  </si>
  <si>
    <t>Закопана яма у дома</t>
  </si>
  <si>
    <t xml:space="preserve">      « 30 »      май 2018г.</t>
  </si>
  <si>
    <t>Подсыпка двора отсевом</t>
  </si>
  <si>
    <t>отсев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</si>
  <si>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__21_</t>
    </r>
    <r>
      <rPr>
        <sz val="12"/>
        <color theme="1"/>
        <rFont val="Times New Roman"/>
        <family val="1"/>
        <charset val="204"/>
      </rPr>
      <t>»      сентябрь 2018г.</t>
    </r>
  </si>
  <si>
    <t>Замена счетчиков воды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</si>
  <si>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_25__</t>
    </r>
    <r>
      <rPr>
        <sz val="12"/>
        <color theme="1"/>
        <rFont val="Times New Roman"/>
        <family val="1"/>
        <charset val="204"/>
      </rPr>
      <t>»      апрель 2018г.</t>
    </r>
  </si>
  <si>
    <t>Пушкина д 8 магазин "Гея"</t>
  </si>
  <si>
    <t>Запуск отопления</t>
  </si>
  <si>
    <t>Замена манометров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</si>
  <si>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_02__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</si>
  <si>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</si>
  <si>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t>пружина</t>
  </si>
  <si>
    <t>Подгонка, ремонт дверей в подъезде, вставлено стекло, поставлены пружины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</si>
  <si>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</si>
  <si>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</si>
  <si>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</si>
  <si>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</si>
  <si>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</si>
  <si>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__3__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</si>
  <si>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__5__</t>
    </r>
    <r>
      <rPr>
        <sz val="12"/>
        <color theme="1"/>
        <rFont val="Times New Roman"/>
        <family val="1"/>
        <charset val="204"/>
      </rPr>
      <t>»      ноябрь 2018г.</t>
    </r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</si>
  <si>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</si>
  <si>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</si>
  <si>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Пушкина 8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</si>
  <si>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</si>
  <si>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 март 2018г.</t>
    </r>
  </si>
  <si>
    <t>Плановая проверка чердачных и подвальных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</si>
  <si>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октябрь 2018г.</t>
    </r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</si>
  <si>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</si>
  <si>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__09__</t>
    </r>
    <r>
      <rPr>
        <sz val="12"/>
        <color theme="1"/>
        <rFont val="Times New Roman"/>
        <family val="1"/>
        <charset val="204"/>
      </rPr>
      <t>»      октябрь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</si>
</sst>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81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79</v>
      </c>
      <c r="B35" s="7" t="s">
        <v>80</v>
      </c>
      <c r="C35" s="7">
        <v>30</v>
      </c>
      <c r="D35" s="7">
        <v>0.03</v>
      </c>
      <c r="E35" s="7">
        <v>200.04</v>
      </c>
      <c r="F35" s="22">
        <f t="shared" ref="F35:F44" si="0">C35*D35*E35</f>
        <v>180.03599999999997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180.04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180.04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82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84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40</v>
      </c>
      <c r="D35" s="7">
        <v>0.2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82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84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70</v>
      </c>
      <c r="D35" s="7">
        <v>0.3</v>
      </c>
      <c r="E35" s="7">
        <v>403.06</v>
      </c>
      <c r="F35" s="22">
        <f t="shared" ref="F35:F44" si="0">C35*D35*E35</f>
        <v>8464.26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101.57112000000001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101.57112000000001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8667.4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8667.4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85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84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30</v>
      </c>
      <c r="D35" s="7">
        <v>0.4</v>
      </c>
      <c r="E35" s="7">
        <v>403.06</v>
      </c>
      <c r="F35" s="22">
        <f t="shared" ref="F35:F44" si="0">C35*D35*E35</f>
        <v>4836.72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58.040640000000003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4894.76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4894.76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87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88</v>
      </c>
      <c r="B35" s="7" t="s">
        <v>49</v>
      </c>
      <c r="C35" s="7">
        <v>30</v>
      </c>
      <c r="D35" s="7">
        <v>0.04</v>
      </c>
      <c r="E35" s="7">
        <v>200.04</v>
      </c>
      <c r="F35" s="22">
        <f t="shared" ref="F35:F44" si="0">C35*D35*E35</f>
        <v>240.04799999999997</v>
      </c>
    </row>
    <row r="36" spans="1:6" ht="30" customHeight="1" thickBot="1">
      <c r="A36" s="6" t="s">
        <v>89</v>
      </c>
      <c r="B36" s="7" t="s">
        <v>48</v>
      </c>
      <c r="C36" s="7">
        <v>1</v>
      </c>
      <c r="D36" s="7">
        <v>0.2</v>
      </c>
      <c r="E36" s="7">
        <v>200.04</v>
      </c>
      <c r="F36" s="22">
        <f t="shared" si="0"/>
        <v>40.008000000000003</v>
      </c>
    </row>
    <row r="37" spans="1:6" ht="30" customHeight="1" thickBot="1">
      <c r="A37" s="6" t="s">
        <v>90</v>
      </c>
      <c r="B37" s="7" t="s">
        <v>48</v>
      </c>
      <c r="C37" s="7">
        <v>1</v>
      </c>
      <c r="D37" s="7">
        <v>0.2</v>
      </c>
      <c r="E37" s="7">
        <v>200.04</v>
      </c>
      <c r="F37" s="22">
        <f t="shared" si="0"/>
        <v>40.008000000000003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2">
        <f>(SUM(F35:F44)+SUM(E46:E49)+F65)*C50</f>
        <v>71.020799999999994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ROUND(SUM(F35:F44),3)+ROUND(SUM(D46:E50),3)</f>
        <v>391.08500000000004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76" t="s">
        <v>91</v>
      </c>
      <c r="B56" s="77"/>
      <c r="C56" s="78"/>
      <c r="D56" s="40">
        <v>2</v>
      </c>
      <c r="E56" s="41">
        <v>15</v>
      </c>
      <c r="F56" s="41">
        <f t="shared" ref="F56:F64" si="2">D56*E56</f>
        <v>30</v>
      </c>
    </row>
    <row r="57" spans="1:8" ht="30" customHeight="1" thickBot="1">
      <c r="A57" s="76" t="s">
        <v>73</v>
      </c>
      <c r="B57" s="77"/>
      <c r="C57" s="78"/>
      <c r="D57" s="40">
        <v>8</v>
      </c>
      <c r="E57" s="41">
        <v>0.63</v>
      </c>
      <c r="F57" s="41">
        <f t="shared" si="2"/>
        <v>5.04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35.04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426.12500000000006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96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94</v>
      </c>
      <c r="B35" s="7" t="s">
        <v>50</v>
      </c>
      <c r="C35" s="7">
        <v>12</v>
      </c>
      <c r="D35" s="7">
        <v>1</v>
      </c>
      <c r="E35" s="7">
        <v>200.04</v>
      </c>
      <c r="F35" s="22">
        <f t="shared" ref="F35:F44" si="0">C35*D35*E35</f>
        <v>2400.48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2">
        <f>(SUM(F35:F44)+SUM(E46:E49)+F65)*C50</f>
        <v>3960.096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6360.58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 t="s">
        <v>95</v>
      </c>
      <c r="B56" s="77"/>
      <c r="C56" s="78"/>
      <c r="D56" s="40">
        <v>12</v>
      </c>
      <c r="E56" s="41">
        <v>1450</v>
      </c>
      <c r="F56" s="41">
        <f t="shared" ref="F56:F64" si="2">D56*E56</f>
        <v>17400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17400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23760.58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102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100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102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100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103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105</v>
      </c>
      <c r="B35" s="7" t="s">
        <v>48</v>
      </c>
      <c r="C35" s="7">
        <v>2</v>
      </c>
      <c r="D35" s="7">
        <v>1.5</v>
      </c>
      <c r="E35" s="7">
        <v>200.04</v>
      </c>
      <c r="F35" s="22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2">
        <f>(SUM(F35:F44)+SUM(E46:E49)+F65)*C50</f>
        <v>146.66399999999999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746.78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76" t="s">
        <v>104</v>
      </c>
      <c r="B56" s="77"/>
      <c r="C56" s="78"/>
      <c r="D56" s="40">
        <v>2</v>
      </c>
      <c r="E56" s="41">
        <v>65</v>
      </c>
      <c r="F56" s="41">
        <f t="shared" ref="F56:F64" si="2">D56*E56</f>
        <v>130</v>
      </c>
    </row>
    <row r="57" spans="1:8" ht="30" customHeight="1" thickBot="1">
      <c r="A57" s="76" t="s">
        <v>73</v>
      </c>
      <c r="B57" s="77"/>
      <c r="C57" s="78"/>
      <c r="D57" s="40">
        <v>8</v>
      </c>
      <c r="E57" s="41">
        <v>0.4</v>
      </c>
      <c r="F57" s="41">
        <f t="shared" si="2"/>
        <v>3.2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133.19999999999999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879.98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111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84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40</v>
      </c>
      <c r="D35" s="7">
        <v>0.2</v>
      </c>
      <c r="E35" s="7">
        <v>403.06</v>
      </c>
      <c r="F35" s="22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112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84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200</v>
      </c>
      <c r="D35" s="7">
        <v>0.2</v>
      </c>
      <c r="E35" s="7">
        <v>403.06</v>
      </c>
      <c r="F35" s="22">
        <f t="shared" ref="F35:F43" si="0">C35*D35*E35</f>
        <v>16122.4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193.46879999999999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16315.869999999999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16315.869999999999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86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83</v>
      </c>
      <c r="B35" s="7" t="s">
        <v>80</v>
      </c>
      <c r="C35" s="7">
        <v>30</v>
      </c>
      <c r="D35" s="7">
        <v>0.2</v>
      </c>
      <c r="E35" s="7">
        <v>403.06</v>
      </c>
      <c r="F35" s="22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29.020320000000002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2447.38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2447.38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57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/>
      <c r="B35" s="7"/>
      <c r="C35" s="7"/>
      <c r="D35" s="7"/>
      <c r="E35" s="7"/>
      <c r="F35" s="22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/>
    </row>
    <row r="57" spans="1:8" ht="30" customHeight="1" thickBot="1">
      <c r="A57" s="76"/>
      <c r="B57" s="77"/>
      <c r="C57" s="78"/>
      <c r="D57" s="40"/>
      <c r="E57" s="41"/>
      <c r="F57" s="41">
        <f t="shared" ref="F57:F64" si="2">D57*E57</f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114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115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113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76"/>
      <c r="B56" s="77"/>
      <c r="C56" s="78"/>
      <c r="D56" s="40"/>
      <c r="E56" s="41"/>
      <c r="F56" s="41"/>
    </row>
    <row r="57" spans="1:8" ht="30" customHeight="1" thickBot="1">
      <c r="A57" s="76"/>
      <c r="B57" s="77"/>
      <c r="C57" s="78"/>
      <c r="D57" s="40"/>
      <c r="E57" s="41"/>
      <c r="F57" s="41">
        <f t="shared" ref="F57:F64" si="2">D57*E57</f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117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115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116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6"/>
      <c r="B56" s="77"/>
      <c r="C56" s="78"/>
      <c r="D56" s="40"/>
      <c r="E56" s="41"/>
      <c r="F56" s="41"/>
    </row>
    <row r="57" spans="1:8" ht="30" customHeight="1" thickBot="1">
      <c r="A57" s="76"/>
      <c r="B57" s="77"/>
      <c r="C57" s="78"/>
      <c r="D57" s="40"/>
      <c r="E57" s="41"/>
      <c r="F57" s="41">
        <f t="shared" ref="F57:F64" si="2">D57*E57</f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119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115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118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76"/>
      <c r="B56" s="77"/>
      <c r="C56" s="78"/>
      <c r="D56" s="40"/>
      <c r="E56" s="41"/>
      <c r="F56" s="41"/>
    </row>
    <row r="57" spans="1:8" ht="30" customHeight="1" thickBot="1">
      <c r="A57" s="76"/>
      <c r="B57" s="77"/>
      <c r="C57" s="78"/>
      <c r="D57" s="40"/>
      <c r="E57" s="41"/>
      <c r="F57" s="41">
        <f t="shared" ref="F57:F64" si="2">D57*E57</f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121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120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F54"/>
  <sheetViews>
    <sheetView topLeftCell="A25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8.285156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57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115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 ht="24" customHeight="1">
      <c r="A33" s="92" t="s">
        <v>8</v>
      </c>
      <c r="B33" s="94" t="s">
        <v>12</v>
      </c>
      <c r="C33" s="91"/>
      <c r="D33" s="91"/>
      <c r="E33" s="91"/>
    </row>
    <row r="34" spans="1:6" ht="15.75" thickBot="1">
      <c r="A34" s="93"/>
      <c r="B34" s="95"/>
      <c r="C34" s="91"/>
      <c r="D34" s="91"/>
      <c r="E34" s="91"/>
    </row>
    <row r="35" spans="1:6" ht="30" customHeight="1" thickBot="1">
      <c r="A35" s="13" t="s">
        <v>41</v>
      </c>
      <c r="B35" s="24">
        <f>SUM('1:24'!E51)</f>
        <v>56300.824999999997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8" t="s">
        <v>42</v>
      </c>
      <c r="B39" s="89"/>
      <c r="C39" s="89"/>
      <c r="D39" s="24">
        <f>SUM('1:24'!F65)</f>
        <v>17568.240000000002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73869.065000000002</v>
      </c>
      <c r="D41" s="19"/>
      <c r="E41" s="19"/>
      <c r="F41" s="19"/>
    </row>
    <row r="42" spans="1:6" ht="15.75">
      <c r="A42" s="15"/>
    </row>
    <row r="43" spans="1:6" ht="60" customHeight="1">
      <c r="A43" s="87" t="s">
        <v>28</v>
      </c>
      <c r="B43" s="87"/>
      <c r="C43" s="87"/>
      <c r="D43" s="87"/>
      <c r="E43" s="87"/>
      <c r="F43" s="87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16"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92</v>
      </c>
      <c r="B1" t="s">
        <v>49</v>
      </c>
      <c r="C1" t="s">
        <v>75</v>
      </c>
    </row>
    <row r="2" spans="1:3">
      <c r="A2" s="53" t="s">
        <v>90</v>
      </c>
      <c r="B2" t="s">
        <v>78</v>
      </c>
      <c r="C2" t="s">
        <v>76</v>
      </c>
    </row>
    <row r="3" spans="1:3">
      <c r="A3" s="53" t="s">
        <v>71</v>
      </c>
      <c r="B3" t="s">
        <v>50</v>
      </c>
      <c r="C3" t="s">
        <v>53</v>
      </c>
    </row>
    <row r="4" spans="1:3">
      <c r="A4" s="53" t="s">
        <v>62</v>
      </c>
      <c r="B4" t="s">
        <v>80</v>
      </c>
      <c r="C4" t="s">
        <v>91</v>
      </c>
    </row>
    <row r="5" spans="1:3">
      <c r="A5" s="53" t="s">
        <v>101</v>
      </c>
      <c r="B5" t="s">
        <v>60</v>
      </c>
      <c r="C5" t="s">
        <v>95</v>
      </c>
    </row>
    <row r="6" spans="1:3">
      <c r="A6" s="53" t="s">
        <v>97</v>
      </c>
      <c r="B6" t="s">
        <v>48</v>
      </c>
      <c r="C6" t="s">
        <v>104</v>
      </c>
    </row>
    <row r="7" spans="1:3">
      <c r="A7" s="53" t="s">
        <v>100</v>
      </c>
      <c r="B7" t="s">
        <v>63</v>
      </c>
      <c r="C7" t="s">
        <v>73</v>
      </c>
    </row>
    <row r="8" spans="1:3">
      <c r="A8" s="53" t="s">
        <v>72</v>
      </c>
      <c r="C8" t="s">
        <v>52</v>
      </c>
    </row>
    <row r="9" spans="1:3" ht="30">
      <c r="A9" s="53" t="s">
        <v>116</v>
      </c>
      <c r="C9" t="s">
        <v>74</v>
      </c>
    </row>
    <row r="10" spans="1:3">
      <c r="A10" s="53" t="s">
        <v>113</v>
      </c>
    </row>
    <row r="11" spans="1:3">
      <c r="A11" s="53" t="s">
        <v>120</v>
      </c>
    </row>
    <row r="12" spans="1:3">
      <c r="A12" s="53" t="s">
        <v>58</v>
      </c>
    </row>
    <row r="13" spans="1:3">
      <c r="A13" s="53" t="s">
        <v>68</v>
      </c>
    </row>
    <row r="14" spans="1:3">
      <c r="A14" s="53" t="s">
        <v>59</v>
      </c>
    </row>
    <row r="15" spans="1:3" ht="30">
      <c r="A15" s="53" t="s">
        <v>118</v>
      </c>
    </row>
    <row r="16" spans="1:3">
      <c r="A16" s="53" t="s">
        <v>47</v>
      </c>
    </row>
    <row r="17" spans="1:1" ht="30">
      <c r="A17" s="53" t="s">
        <v>105</v>
      </c>
    </row>
    <row r="18" spans="1:1">
      <c r="A18" s="53" t="s">
        <v>94</v>
      </c>
    </row>
    <row r="19" spans="1:1">
      <c r="A19" s="53" t="s">
        <v>44</v>
      </c>
    </row>
    <row r="20" spans="1:1">
      <c r="A20" s="53" t="s">
        <v>83</v>
      </c>
    </row>
    <row r="21" spans="1:1">
      <c r="A21" s="53" t="s">
        <v>45</v>
      </c>
    </row>
    <row r="22" spans="1:1">
      <c r="A22" s="53" t="s">
        <v>79</v>
      </c>
    </row>
    <row r="23" spans="1:1" ht="30">
      <c r="A23" s="53" t="s">
        <v>61</v>
      </c>
    </row>
    <row r="24" spans="1:1">
      <c r="A24" s="53" t="s">
        <v>46</v>
      </c>
    </row>
    <row r="25" spans="1:1">
      <c r="A25" s="53" t="s">
        <v>88</v>
      </c>
    </row>
    <row r="26" spans="1:1">
      <c r="A26" s="53" t="s">
        <v>89</v>
      </c>
    </row>
  </sheetData>
  <sortState ref="A1:A26">
    <sortCondition ref="A16"/>
  </sortState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8" zoomScaleNormal="100" workbookViewId="0">
      <selection activeCell="G28" sqref="G28:K28"/>
    </sheetView>
  </sheetViews>
  <sheetFormatPr defaultRowHeight="15"/>
  <cols>
    <col min="1" max="1" width="27.28515625" customWidth="1"/>
    <col min="6" max="6" width="12.42578125" customWidth="1"/>
    <col min="7" max="11" width="14.140625" customWidth="1"/>
  </cols>
  <sheetData>
    <row r="1" spans="1:11" ht="15" customHeight="1">
      <c r="A1" s="98" t="s">
        <v>8</v>
      </c>
      <c r="B1" s="98" t="s">
        <v>9</v>
      </c>
      <c r="C1" s="98" t="s">
        <v>10</v>
      </c>
      <c r="D1" s="98" t="s">
        <v>40</v>
      </c>
      <c r="E1" s="98" t="s">
        <v>11</v>
      </c>
      <c r="F1" s="96" t="s">
        <v>12</v>
      </c>
      <c r="G1" s="100" t="s">
        <v>106</v>
      </c>
      <c r="H1" s="102" t="s">
        <v>107</v>
      </c>
      <c r="I1" s="102" t="s">
        <v>108</v>
      </c>
      <c r="J1" s="102" t="s">
        <v>109</v>
      </c>
      <c r="K1" s="102" t="s">
        <v>110</v>
      </c>
    </row>
    <row r="2" spans="1:11" ht="48" customHeight="1" thickBot="1">
      <c r="A2" s="99"/>
      <c r="B2" s="99"/>
      <c r="C2" s="99"/>
      <c r="D2" s="99"/>
      <c r="E2" s="99"/>
      <c r="F2" s="97"/>
      <c r="G2" s="101"/>
      <c r="H2" s="103"/>
      <c r="I2" s="103"/>
      <c r="J2" s="103"/>
      <c r="K2" s="103"/>
    </row>
    <row r="3" spans="1:11" ht="16.5" thickBot="1">
      <c r="A3" s="6" t="s">
        <v>79</v>
      </c>
      <c r="B3" s="7" t="s">
        <v>80</v>
      </c>
      <c r="C3" s="7">
        <v>30</v>
      </c>
      <c r="D3" s="7">
        <v>0.03</v>
      </c>
      <c r="E3" s="7">
        <v>200.04</v>
      </c>
      <c r="F3" s="22">
        <f t="shared" ref="F3:F22" si="0">C3*D3*E3</f>
        <v>180.03599999999997</v>
      </c>
      <c r="G3" s="66">
        <f>IF('1'!$E$48=0,'1'!$E$49,'1'!$E$48)</f>
        <v>0</v>
      </c>
      <c r="H3" s="67">
        <f>'1'!$D$50</f>
        <v>0</v>
      </c>
      <c r="I3" s="67">
        <f>'1'!$E$51</f>
        <v>180.04</v>
      </c>
      <c r="J3" s="67">
        <f>'1'!$F$65</f>
        <v>0</v>
      </c>
      <c r="K3" s="67">
        <f>'1'!$C$67</f>
        <v>180.04</v>
      </c>
    </row>
    <row r="4" spans="1:11" ht="16.5" thickBot="1">
      <c r="A4" s="6" t="s">
        <v>83</v>
      </c>
      <c r="B4" s="7" t="s">
        <v>80</v>
      </c>
      <c r="C4" s="7">
        <v>30</v>
      </c>
      <c r="D4" s="7">
        <v>0.2</v>
      </c>
      <c r="E4" s="7">
        <v>403.06</v>
      </c>
      <c r="F4" s="22">
        <f t="shared" si="0"/>
        <v>2418.36</v>
      </c>
      <c r="G4" s="66">
        <f>IF('2'!$E$48=0,'2'!$E$49,'2'!$E$48)</f>
        <v>29.020320000000002</v>
      </c>
      <c r="H4" s="67">
        <f>'2'!$D$50</f>
        <v>0</v>
      </c>
      <c r="I4" s="67">
        <f>'2'!$E$51</f>
        <v>2447.38</v>
      </c>
      <c r="J4" s="67">
        <f>'2'!$F$65</f>
        <v>0</v>
      </c>
      <c r="K4" s="67">
        <f>'2'!$C$67</f>
        <v>2447.38</v>
      </c>
    </row>
    <row r="5" spans="1:11" ht="16.5" thickBot="1">
      <c r="A5" s="6" t="s">
        <v>97</v>
      </c>
      <c r="B5" s="7" t="s">
        <v>48</v>
      </c>
      <c r="C5" s="7">
        <v>2</v>
      </c>
      <c r="D5" s="7">
        <v>0.2</v>
      </c>
      <c r="E5" s="7">
        <v>403.06</v>
      </c>
      <c r="F5" s="22">
        <f t="shared" si="0"/>
        <v>161.22400000000002</v>
      </c>
      <c r="G5" s="66">
        <f>IF('3'!$E$48=0,'3'!$E$49,'3'!$E$48)</f>
        <v>1.9350000000000001</v>
      </c>
      <c r="H5" s="67">
        <f>'3'!$D$50</f>
        <v>0</v>
      </c>
      <c r="I5" s="67">
        <f>'3'!$E$51</f>
        <v>163.16</v>
      </c>
      <c r="J5" s="67">
        <f>'3'!$F$65</f>
        <v>0</v>
      </c>
      <c r="K5" s="67">
        <f>'3'!$C$67</f>
        <v>163.16</v>
      </c>
    </row>
    <row r="6" spans="1:11" ht="32.25" thickBot="1">
      <c r="A6" s="6" t="s">
        <v>44</v>
      </c>
      <c r="B6" s="7" t="s">
        <v>48</v>
      </c>
      <c r="C6" s="7">
        <v>1</v>
      </c>
      <c r="D6" s="7">
        <v>8</v>
      </c>
      <c r="E6" s="7">
        <v>403.06</v>
      </c>
      <c r="F6" s="22">
        <f t="shared" si="0"/>
        <v>3224.48</v>
      </c>
      <c r="G6" s="66">
        <f>IF('4'!$E$48=0,'4'!$E$49,'4'!$E$48)</f>
        <v>38.693759999999997</v>
      </c>
      <c r="H6" s="67">
        <f>'4'!$D$50</f>
        <v>0</v>
      </c>
      <c r="I6" s="67">
        <f>'4'!$E$51</f>
        <v>3263.17</v>
      </c>
      <c r="J6" s="67">
        <f>'4'!$F$65</f>
        <v>0</v>
      </c>
      <c r="K6" s="67">
        <f>'4'!$C$67</f>
        <v>3263.17</v>
      </c>
    </row>
    <row r="7" spans="1:11" ht="16.5" thickBot="1">
      <c r="A7" s="6" t="s">
        <v>62</v>
      </c>
      <c r="B7" s="7" t="s">
        <v>63</v>
      </c>
      <c r="C7" s="7">
        <v>1</v>
      </c>
      <c r="D7" s="7">
        <v>0.4</v>
      </c>
      <c r="E7" s="7">
        <v>403.06</v>
      </c>
      <c r="F7" s="22">
        <f t="shared" si="0"/>
        <v>161.22400000000002</v>
      </c>
      <c r="G7" s="66">
        <f>IF('5'!$E$48=0,'5'!$E$49,'5'!$E$48)</f>
        <v>1.9346880000000002</v>
      </c>
      <c r="H7" s="67">
        <f>'5'!$D$50</f>
        <v>0</v>
      </c>
      <c r="I7" s="67">
        <f>'5'!$E$51</f>
        <v>163.15</v>
      </c>
      <c r="J7" s="67">
        <f>'5'!$F$65</f>
        <v>0</v>
      </c>
      <c r="K7" s="67">
        <f>'5'!$C$67</f>
        <v>163.15</v>
      </c>
    </row>
    <row r="8" spans="1:11" ht="32.25" thickBot="1">
      <c r="A8" s="6" t="s">
        <v>68</v>
      </c>
      <c r="B8" s="7" t="s">
        <v>48</v>
      </c>
      <c r="C8" s="7">
        <v>1</v>
      </c>
      <c r="D8" s="7">
        <v>1</v>
      </c>
      <c r="E8" s="7">
        <v>403.06</v>
      </c>
      <c r="F8" s="22">
        <f t="shared" si="0"/>
        <v>403.06</v>
      </c>
      <c r="G8" s="66">
        <f>IF('6'!$E$48=0,'6'!$E$49,'6'!$E$48)</f>
        <v>4.8367199999999997</v>
      </c>
      <c r="H8" s="67">
        <f>'6'!$D$50</f>
        <v>0</v>
      </c>
      <c r="I8" s="67">
        <f>'6'!$E$51</f>
        <v>407.9</v>
      </c>
      <c r="J8" s="67">
        <f>'6'!$F$65</f>
        <v>0</v>
      </c>
      <c r="K8" s="67">
        <f>'6'!$C$67</f>
        <v>407.9</v>
      </c>
    </row>
    <row r="9" spans="1:11" ht="16.5" thickBot="1">
      <c r="A9" s="6" t="s">
        <v>71</v>
      </c>
      <c r="B9" s="7" t="s">
        <v>48</v>
      </c>
      <c r="C9" s="7">
        <v>1</v>
      </c>
      <c r="D9" s="7">
        <v>0.5</v>
      </c>
      <c r="E9" s="7">
        <v>403.06</v>
      </c>
      <c r="F9" s="22">
        <f t="shared" si="0"/>
        <v>201.53</v>
      </c>
      <c r="G9" s="66">
        <f>IF('7'!$E$48=0,'7'!$E$49,'7'!$E$48)</f>
        <v>2.4183599999999998</v>
      </c>
      <c r="H9" s="67">
        <f>'7'!$D$50</f>
        <v>0</v>
      </c>
      <c r="I9" s="67">
        <f>'7'!$E$51</f>
        <v>203.95</v>
      </c>
      <c r="J9" s="67">
        <f>'7'!$F$65</f>
        <v>0</v>
      </c>
      <c r="K9" s="67">
        <f>'7'!$C$67</f>
        <v>203.95</v>
      </c>
    </row>
    <row r="10" spans="1:11" ht="16.5" thickBot="1">
      <c r="A10" s="6" t="s">
        <v>72</v>
      </c>
      <c r="B10" s="7" t="s">
        <v>78</v>
      </c>
      <c r="C10" s="7">
        <v>25</v>
      </c>
      <c r="D10" s="7">
        <v>0.2</v>
      </c>
      <c r="E10" s="7">
        <v>200.04</v>
      </c>
      <c r="F10" s="22">
        <f t="shared" si="0"/>
        <v>1000.1999999999999</v>
      </c>
      <c r="G10" s="66">
        <f>IF('8'!$E$48=0,'8'!$E$49,'8'!$E$48)</f>
        <v>12.0024</v>
      </c>
      <c r="H10" s="67">
        <f>'8'!$D$50</f>
        <v>0</v>
      </c>
      <c r="I10" s="67">
        <f>'8'!$E$51</f>
        <v>1012.2</v>
      </c>
      <c r="J10" s="67">
        <f>'8'!$F$65</f>
        <v>0</v>
      </c>
      <c r="K10" s="67">
        <f>'8'!$C$67</f>
        <v>1012.2</v>
      </c>
    </row>
    <row r="11" spans="1:11" ht="16.5" thickBot="1">
      <c r="A11" s="6" t="s">
        <v>92</v>
      </c>
      <c r="B11" s="7" t="s">
        <v>48</v>
      </c>
      <c r="C11" s="7">
        <v>2</v>
      </c>
      <c r="D11" s="7">
        <v>0.5</v>
      </c>
      <c r="E11" s="7">
        <v>200.04</v>
      </c>
      <c r="F11" s="22">
        <f t="shared" si="0"/>
        <v>200.04</v>
      </c>
      <c r="G11" s="66">
        <f>IF('9'!$E$48=0,'9'!$E$49,'9'!$E$48)</f>
        <v>2.4004799999999999</v>
      </c>
      <c r="H11" s="67">
        <f>'9'!$D$50</f>
        <v>0</v>
      </c>
      <c r="I11" s="67">
        <f>'9'!$E$51</f>
        <v>202.44</v>
      </c>
      <c r="J11" s="67">
        <f>'9'!$F$65</f>
        <v>0</v>
      </c>
      <c r="K11" s="67">
        <f>'9'!$C$67</f>
        <v>202.44</v>
      </c>
    </row>
    <row r="12" spans="1:11" ht="16.5" thickBot="1">
      <c r="A12" s="6" t="s">
        <v>83</v>
      </c>
      <c r="B12" s="7" t="s">
        <v>80</v>
      </c>
      <c r="C12" s="7">
        <v>40</v>
      </c>
      <c r="D12" s="7">
        <v>0.2</v>
      </c>
      <c r="E12" s="7">
        <v>403.06</v>
      </c>
      <c r="F12" s="22">
        <f t="shared" si="0"/>
        <v>3224.48</v>
      </c>
      <c r="G12" s="66">
        <f>IF('10'!$E$48=0,'10'!$E$49,'10'!$E$48)</f>
        <v>38.693759999999997</v>
      </c>
      <c r="H12" s="67">
        <f>'10'!$D$50</f>
        <v>0</v>
      </c>
      <c r="I12" s="67">
        <f>'10'!$E$51</f>
        <v>3263.17</v>
      </c>
      <c r="J12" s="67">
        <f>'10'!$F$65</f>
        <v>0</v>
      </c>
      <c r="K12" s="67">
        <f>'10'!$C$67</f>
        <v>3263.17</v>
      </c>
    </row>
    <row r="13" spans="1:11" ht="16.5" thickBot="1">
      <c r="A13" s="6" t="s">
        <v>83</v>
      </c>
      <c r="B13" s="7" t="s">
        <v>80</v>
      </c>
      <c r="C13" s="7">
        <v>70</v>
      </c>
      <c r="D13" s="7">
        <v>0.3</v>
      </c>
      <c r="E13" s="7">
        <v>403.06</v>
      </c>
      <c r="F13" s="22">
        <f t="shared" si="0"/>
        <v>8464.26</v>
      </c>
      <c r="G13" s="66">
        <f>IF('11'!$E$48=0,'11'!$E$49,'11'!$E$48)</f>
        <v>101.57112000000001</v>
      </c>
      <c r="H13" s="67">
        <f>'11'!$D$50</f>
        <v>0</v>
      </c>
      <c r="I13" s="67">
        <f>'11'!$E$51</f>
        <v>8667.4</v>
      </c>
      <c r="J13" s="67">
        <f>'11'!$F$65</f>
        <v>0</v>
      </c>
      <c r="K13" s="67">
        <f>'11'!$C$67</f>
        <v>8667.4</v>
      </c>
    </row>
    <row r="14" spans="1:11" ht="16.5" thickBot="1">
      <c r="A14" s="6" t="s">
        <v>83</v>
      </c>
      <c r="B14" s="7" t="s">
        <v>80</v>
      </c>
      <c r="C14" s="7">
        <v>30</v>
      </c>
      <c r="D14" s="7">
        <v>0.4</v>
      </c>
      <c r="E14" s="7">
        <v>403.06</v>
      </c>
      <c r="F14" s="22">
        <f t="shared" si="0"/>
        <v>4836.72</v>
      </c>
      <c r="G14" s="66">
        <f>IF('12'!$E$48=0,'12'!$E$49,'12'!$E$48)</f>
        <v>58.040640000000003</v>
      </c>
      <c r="H14" s="67">
        <f>'12'!$D$50</f>
        <v>0</v>
      </c>
      <c r="I14" s="67">
        <f>'12'!$E$51</f>
        <v>4894.76</v>
      </c>
      <c r="J14" s="67">
        <f>'12'!$F$65</f>
        <v>0</v>
      </c>
      <c r="K14" s="67">
        <f>'12'!$C$67</f>
        <v>4894.76</v>
      </c>
    </row>
    <row r="15" spans="1:11" ht="32.25" thickBot="1">
      <c r="A15" s="6" t="s">
        <v>88</v>
      </c>
      <c r="B15" s="7" t="s">
        <v>49</v>
      </c>
      <c r="C15" s="7">
        <v>30</v>
      </c>
      <c r="D15" s="7">
        <v>0.04</v>
      </c>
      <c r="E15" s="7">
        <v>200.04</v>
      </c>
      <c r="F15" s="22">
        <f t="shared" si="0"/>
        <v>240.04799999999997</v>
      </c>
      <c r="G15" s="66">
        <f>IF('13'!$E$48=0,'13'!$E$49,'13'!$E$48)</f>
        <v>0</v>
      </c>
      <c r="H15" s="67">
        <f>'13'!$D$50</f>
        <v>71.020799999999994</v>
      </c>
      <c r="I15" s="67">
        <f>'13'!$E$51</f>
        <v>391.08500000000004</v>
      </c>
      <c r="J15" s="67">
        <f>'13'!$F$65</f>
        <v>35.04</v>
      </c>
      <c r="K15" s="67">
        <f>'13'!$C$67</f>
        <v>426.12500000000006</v>
      </c>
    </row>
    <row r="16" spans="1:11" ht="32.25" thickBot="1">
      <c r="A16" s="6" t="s">
        <v>89</v>
      </c>
      <c r="B16" s="7" t="s">
        <v>48</v>
      </c>
      <c r="C16" s="7">
        <v>1</v>
      </c>
      <c r="D16" s="7">
        <v>0.2</v>
      </c>
      <c r="E16" s="7">
        <v>200.04</v>
      </c>
      <c r="F16" s="22">
        <f t="shared" si="0"/>
        <v>40.008000000000003</v>
      </c>
      <c r="G16" s="66"/>
      <c r="H16" s="67"/>
      <c r="I16" s="67"/>
      <c r="J16" s="67"/>
      <c r="K16" s="67"/>
    </row>
    <row r="17" spans="1:11" ht="32.25" thickBot="1">
      <c r="A17" s="6" t="s">
        <v>90</v>
      </c>
      <c r="B17" s="7" t="s">
        <v>48</v>
      </c>
      <c r="C17" s="7">
        <v>1</v>
      </c>
      <c r="D17" s="7">
        <v>0.2</v>
      </c>
      <c r="E17" s="7">
        <v>200.04</v>
      </c>
      <c r="F17" s="22">
        <f t="shared" si="0"/>
        <v>40.008000000000003</v>
      </c>
      <c r="G17" s="66"/>
      <c r="H17" s="67"/>
      <c r="I17" s="67"/>
      <c r="J17" s="67"/>
      <c r="K17" s="67"/>
    </row>
    <row r="18" spans="1:11" ht="32.25" thickBot="1">
      <c r="A18" s="6" t="s">
        <v>94</v>
      </c>
      <c r="B18" s="7" t="s">
        <v>50</v>
      </c>
      <c r="C18" s="7">
        <v>12</v>
      </c>
      <c r="D18" s="7">
        <v>1</v>
      </c>
      <c r="E18" s="7">
        <v>200.04</v>
      </c>
      <c r="F18" s="22">
        <f t="shared" si="0"/>
        <v>2400.48</v>
      </c>
      <c r="G18" s="66">
        <f>IF('14'!$E$48=0,'14'!$E$49,'14'!$E$48)</f>
        <v>0</v>
      </c>
      <c r="H18" s="67">
        <f>'14'!$D$50</f>
        <v>3960.096</v>
      </c>
      <c r="I18" s="67">
        <f>'14'!$E$51</f>
        <v>6360.58</v>
      </c>
      <c r="J18" s="67">
        <f>'14'!$F$65</f>
        <v>17400</v>
      </c>
      <c r="K18" s="67">
        <f>'14'!$C$67</f>
        <v>23760.58</v>
      </c>
    </row>
    <row r="19" spans="1:11" ht="16.5" thickBot="1">
      <c r="A19" s="6" t="s">
        <v>100</v>
      </c>
      <c r="B19" s="7" t="s">
        <v>48</v>
      </c>
      <c r="C19" s="7">
        <v>1</v>
      </c>
      <c r="D19" s="7">
        <v>4</v>
      </c>
      <c r="E19" s="7">
        <v>403.06</v>
      </c>
      <c r="F19" s="22">
        <f t="shared" si="0"/>
        <v>1612.24</v>
      </c>
      <c r="G19" s="66">
        <f>IF('15'!$E$48=0,'15'!$E$49,'15'!$E$48)</f>
        <v>19.346879999999999</v>
      </c>
      <c r="H19" s="67">
        <f>'15'!$D$50</f>
        <v>0</v>
      </c>
      <c r="I19" s="67">
        <f>'15'!$E$51</f>
        <v>1631.59</v>
      </c>
      <c r="J19" s="67">
        <f>'15'!$F$65</f>
        <v>0</v>
      </c>
      <c r="K19" s="67">
        <f>'15'!$C$67</f>
        <v>1631.59</v>
      </c>
    </row>
    <row r="20" spans="1:11" ht="16.5" thickBot="1">
      <c r="A20" s="6" t="s">
        <v>100</v>
      </c>
      <c r="B20" s="7" t="s">
        <v>48</v>
      </c>
      <c r="C20" s="7">
        <v>1</v>
      </c>
      <c r="D20" s="7">
        <v>4</v>
      </c>
      <c r="E20" s="7">
        <v>403.06</v>
      </c>
      <c r="F20" s="22">
        <f t="shared" si="0"/>
        <v>1612.24</v>
      </c>
      <c r="G20" s="66">
        <f>IF('16'!$E$48=0,'16'!$E$49,'16'!$E$48)</f>
        <v>19.346879999999999</v>
      </c>
      <c r="H20" s="67">
        <f>'16'!$D$50</f>
        <v>0</v>
      </c>
      <c r="I20" s="67">
        <f>'16'!$E$51</f>
        <v>1631.59</v>
      </c>
      <c r="J20" s="67">
        <f>'16'!$F$65</f>
        <v>0</v>
      </c>
      <c r="K20" s="67">
        <f>'16'!$C$67</f>
        <v>1631.59</v>
      </c>
    </row>
    <row r="21" spans="1:11" ht="63.75" thickBot="1">
      <c r="A21" s="6" t="s">
        <v>105</v>
      </c>
      <c r="B21" s="7" t="s">
        <v>48</v>
      </c>
      <c r="C21" s="7">
        <v>2</v>
      </c>
      <c r="D21" s="7">
        <v>1.5</v>
      </c>
      <c r="E21" s="7">
        <v>200.04</v>
      </c>
      <c r="F21" s="22">
        <f t="shared" si="0"/>
        <v>600.12</v>
      </c>
      <c r="G21" s="66">
        <f>IF('17'!$E$48=0,'17'!$E$49,'17'!$E$48)</f>
        <v>0</v>
      </c>
      <c r="H21" s="67">
        <f>'17'!$D$50</f>
        <v>146.66399999999999</v>
      </c>
      <c r="I21" s="67">
        <f>'17'!$E$51</f>
        <v>746.78</v>
      </c>
      <c r="J21" s="67">
        <f>'17'!$F$65</f>
        <v>133.19999999999999</v>
      </c>
      <c r="K21" s="67">
        <f>'17'!$C$67</f>
        <v>879.98</v>
      </c>
    </row>
    <row r="22" spans="1:11" ht="30" customHeight="1" thickBot="1">
      <c r="A22" s="6" t="s">
        <v>83</v>
      </c>
      <c r="B22" s="7" t="s">
        <v>80</v>
      </c>
      <c r="C22" s="7">
        <v>40</v>
      </c>
      <c r="D22" s="7">
        <v>0.2</v>
      </c>
      <c r="E22" s="7">
        <v>403.06</v>
      </c>
      <c r="F22" s="22">
        <f t="shared" si="0"/>
        <v>3224.48</v>
      </c>
      <c r="G22" s="66">
        <f>IF('18'!$E$48=0,'18'!$E$49,'18'!$E$48)</f>
        <v>38.693759999999997</v>
      </c>
      <c r="H22" s="67">
        <f>'18'!$D$50</f>
        <v>0</v>
      </c>
      <c r="I22" s="67">
        <f>'18'!$E$51</f>
        <v>3263.17</v>
      </c>
      <c r="J22" s="67">
        <f>'18'!$F$65</f>
        <v>0</v>
      </c>
      <c r="K22" s="67">
        <f>'18'!$C$67</f>
        <v>3263.17</v>
      </c>
    </row>
    <row r="23" spans="1:11" ht="30" customHeight="1" thickBot="1">
      <c r="A23" s="6" t="s">
        <v>83</v>
      </c>
      <c r="B23" s="7" t="s">
        <v>80</v>
      </c>
      <c r="C23" s="7">
        <v>200</v>
      </c>
      <c r="D23" s="7">
        <v>0.2</v>
      </c>
      <c r="E23" s="7">
        <v>403.06</v>
      </c>
      <c r="F23" s="22">
        <f>C23*D23*E23</f>
        <v>16122.4</v>
      </c>
      <c r="G23" s="66">
        <f>IF('19'!$E$48=0,'19'!$E$49,'19'!$E$48)</f>
        <v>193.46879999999999</v>
      </c>
      <c r="H23" s="67">
        <f>'19'!$D$50</f>
        <v>0</v>
      </c>
      <c r="I23" s="67">
        <f>'19'!$E$51</f>
        <v>16315.869999999999</v>
      </c>
      <c r="J23" s="67">
        <f>'19'!$F$65</f>
        <v>0</v>
      </c>
      <c r="K23" s="67">
        <f>'19'!$C$67</f>
        <v>16315.869999999999</v>
      </c>
    </row>
    <row r="24" spans="1:11" ht="30" customHeight="1" thickBot="1">
      <c r="A24" s="6" t="s">
        <v>113</v>
      </c>
      <c r="B24" s="7"/>
      <c r="C24" s="7"/>
      <c r="D24" s="7"/>
      <c r="E24" s="7"/>
      <c r="F24" s="22">
        <v>465.06900000000002</v>
      </c>
      <c r="G24" s="66">
        <f>IF('21'!$E$48=0,'21'!$E$49,'21'!$E$48)</f>
        <v>0</v>
      </c>
      <c r="H24" s="67">
        <f>'21'!$D$50</f>
        <v>0</v>
      </c>
      <c r="I24" s="67">
        <f>'21'!$E$51</f>
        <v>465.07</v>
      </c>
      <c r="J24" s="67">
        <f>'21'!$F$65</f>
        <v>0</v>
      </c>
      <c r="K24" s="67">
        <f>'21'!$C$67</f>
        <v>465.07</v>
      </c>
    </row>
    <row r="25" spans="1:11" ht="48" thickBot="1">
      <c r="A25" s="6" t="s">
        <v>116</v>
      </c>
      <c r="B25" s="7"/>
      <c r="C25" s="7"/>
      <c r="D25" s="7"/>
      <c r="E25" s="7"/>
      <c r="F25" s="22">
        <v>78.44</v>
      </c>
      <c r="G25" s="66">
        <f>IF('22'!$E$48=0,'22'!$E$49,'22'!$E$48)</f>
        <v>0</v>
      </c>
      <c r="H25" s="67">
        <f>'22'!$D$50</f>
        <v>0</v>
      </c>
      <c r="I25" s="67">
        <f>'22'!$E$51</f>
        <v>78.44</v>
      </c>
      <c r="J25" s="67">
        <f>'22'!$F$65</f>
        <v>0</v>
      </c>
      <c r="K25" s="67">
        <f>'22'!$C$67</f>
        <v>78.44</v>
      </c>
    </row>
    <row r="26" spans="1:11" ht="30" customHeight="1" thickBot="1">
      <c r="A26" s="6" t="s">
        <v>118</v>
      </c>
      <c r="B26" s="7" t="s">
        <v>48</v>
      </c>
      <c r="C26" s="7">
        <v>1</v>
      </c>
      <c r="D26" s="7">
        <v>0.7</v>
      </c>
      <c r="E26" s="7">
        <v>200.04</v>
      </c>
      <c r="F26" s="22">
        <f t="shared" ref="F26:F27" si="1">C26*D26*E26</f>
        <v>140.02799999999999</v>
      </c>
      <c r="G26" s="66">
        <f>IF('23'!$E$48=0,'23'!$E$49,'23'!$E$48)</f>
        <v>0</v>
      </c>
      <c r="H26" s="67">
        <f>'23'!$D$50</f>
        <v>0</v>
      </c>
      <c r="I26" s="67">
        <f>'23'!$E$51</f>
        <v>140.03</v>
      </c>
      <c r="J26" s="67">
        <f>'23'!$F$65</f>
        <v>0</v>
      </c>
      <c r="K26" s="67">
        <f>'23'!$C$67</f>
        <v>140.03</v>
      </c>
    </row>
    <row r="27" spans="1:11" ht="30" customHeight="1" thickBot="1">
      <c r="A27" s="6" t="s">
        <v>120</v>
      </c>
      <c r="B27" s="7" t="s">
        <v>48</v>
      </c>
      <c r="C27" s="7">
        <v>1</v>
      </c>
      <c r="D27" s="7">
        <v>1</v>
      </c>
      <c r="E27" s="7">
        <v>403.06</v>
      </c>
      <c r="F27" s="22">
        <f t="shared" si="1"/>
        <v>403.06</v>
      </c>
      <c r="G27" s="66">
        <f>IF('24'!$E$48=0,'24'!$E$49,'24'!$E$48)</f>
        <v>4.8367199999999997</v>
      </c>
      <c r="H27" s="67">
        <f>'24'!$D$50</f>
        <v>0</v>
      </c>
      <c r="I27" s="67">
        <f>'24'!$E$51</f>
        <v>407.9</v>
      </c>
      <c r="J27" s="67">
        <f>'24'!$F$65</f>
        <v>0</v>
      </c>
      <c r="K27" s="67">
        <f>'24'!$C$67</f>
        <v>407.9</v>
      </c>
    </row>
    <row r="28" spans="1:11" ht="16.5" thickBot="1">
      <c r="G28" s="66">
        <f>SUM(G3:G27)</f>
        <v>567.24028799999996</v>
      </c>
      <c r="H28" s="66">
        <f t="shared" ref="H28:K28" si="2">SUM(H3:H27)</f>
        <v>4177.7807999999995</v>
      </c>
      <c r="I28" s="66">
        <f t="shared" si="2"/>
        <v>56300.824999999997</v>
      </c>
      <c r="J28" s="66">
        <f t="shared" si="2"/>
        <v>17568.240000000002</v>
      </c>
      <c r="K28" s="66">
        <f t="shared" si="2"/>
        <v>73869.065000000002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27">
      <formula1>Наим_работ</formula1>
    </dataValidation>
    <dataValidation type="list" allowBlank="1" showInputMessage="1" showErrorMessage="1" sqref="B3:B27">
      <formula1>Ед_изм</formula1>
    </dataValidation>
  </dataValidations>
  <pageMargins left="0.15748031496062992" right="0.15748031496062992" top="0.74803149606299213" bottom="0.39370078740157483" header="0.31496062992125984" footer="0.31496062992125984"/>
  <pageSetup paperSize="9" scale="98" orientation="landscape" verticalDpi="0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98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99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97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66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38.693759999999997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64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62</v>
      </c>
      <c r="B35" s="7" t="s">
        <v>63</v>
      </c>
      <c r="C35" s="7">
        <v>1</v>
      </c>
      <c r="D35" s="7">
        <v>0.4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1.9346880000000002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163.15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69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68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70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71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77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72</v>
      </c>
      <c r="B35" s="7" t="s">
        <v>78</v>
      </c>
      <c r="C35" s="7">
        <v>25</v>
      </c>
      <c r="D35" s="7">
        <v>0.2</v>
      </c>
      <c r="E35" s="7">
        <v>200.04</v>
      </c>
      <c r="F35" s="22">
        <f t="shared" ref="F35:F44" si="0">C35*D35*E35</f>
        <v>1000.1999999999999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12.0024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1012.2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1012.2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3" t="s">
        <v>3</v>
      </c>
      <c r="B5" s="73"/>
      <c r="C5" s="73"/>
      <c r="D5" s="73"/>
      <c r="E5" s="73"/>
      <c r="F5" s="73"/>
    </row>
    <row r="7" spans="1:6" ht="27">
      <c r="A7" s="73" t="s">
        <v>4</v>
      </c>
      <c r="B7" s="73"/>
      <c r="C7" s="73"/>
      <c r="D7" s="73"/>
      <c r="E7" s="73"/>
      <c r="F7" s="73"/>
    </row>
    <row r="9" spans="1:6" ht="26.25">
      <c r="A9" s="2"/>
    </row>
    <row r="11" spans="1:6" ht="15.75">
      <c r="A11" s="4" t="s">
        <v>5</v>
      </c>
      <c r="B11" s="30"/>
      <c r="C11" s="74" t="s">
        <v>93</v>
      </c>
      <c r="D11" s="74"/>
      <c r="E11" s="74"/>
      <c r="F11" s="74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5" t="s">
        <v>36</v>
      </c>
      <c r="B27" s="75"/>
      <c r="C27" s="75"/>
      <c r="D27" s="75"/>
      <c r="E27" s="75"/>
      <c r="F27" s="75"/>
    </row>
    <row r="29" spans="1:6">
      <c r="A29" s="72"/>
      <c r="B29" s="72"/>
      <c r="C29" s="72"/>
      <c r="D29" s="72"/>
      <c r="E29" s="72"/>
      <c r="F29" s="72"/>
    </row>
    <row r="30" spans="1:6">
      <c r="A30" s="72"/>
      <c r="B30" s="72"/>
      <c r="C30" s="72"/>
      <c r="D30" s="72"/>
      <c r="E30" s="72"/>
      <c r="F30" s="72"/>
    </row>
    <row r="31" spans="1:6" ht="22.5">
      <c r="A31" s="79" t="s">
        <v>7</v>
      </c>
      <c r="B31" s="79"/>
      <c r="C31" s="79"/>
      <c r="D31" s="79"/>
      <c r="E31" s="79"/>
      <c r="F31" s="79"/>
    </row>
    <row r="32" spans="1:6" ht="16.5" thickBot="1">
      <c r="A32" s="5"/>
    </row>
    <row r="33" spans="1:6">
      <c r="A33" s="80" t="s">
        <v>8</v>
      </c>
      <c r="B33" s="80" t="s">
        <v>9</v>
      </c>
      <c r="C33" s="80" t="s">
        <v>10</v>
      </c>
      <c r="D33" s="80" t="s">
        <v>40</v>
      </c>
      <c r="E33" s="80" t="s">
        <v>11</v>
      </c>
      <c r="F33" s="80" t="s">
        <v>12</v>
      </c>
    </row>
    <row r="34" spans="1:6" ht="29.25" customHeight="1" thickBot="1">
      <c r="A34" s="81"/>
      <c r="B34" s="81"/>
      <c r="C34" s="81"/>
      <c r="D34" s="81"/>
      <c r="E34" s="81"/>
      <c r="F34" s="81"/>
    </row>
    <row r="35" spans="1:6" ht="30" customHeight="1" thickBot="1">
      <c r="A35" s="6" t="s">
        <v>92</v>
      </c>
      <c r="B35" s="7" t="s">
        <v>48</v>
      </c>
      <c r="C35" s="7">
        <v>2</v>
      </c>
      <c r="D35" s="7">
        <v>0.5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2.4004799999999999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2">
        <f>(SUM(F35:F44)+SUM(E46:E49)+F65)*C50</f>
        <v>0</v>
      </c>
      <c r="E50" s="8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202.44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4" t="s">
        <v>23</v>
      </c>
      <c r="B55" s="85"/>
      <c r="C55" s="86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76"/>
      <c r="B56" s="77"/>
      <c r="C56" s="78"/>
      <c r="D56" s="40"/>
      <c r="E56" s="41"/>
      <c r="F56" s="41">
        <f t="shared" ref="F56:F64" si="2">D56*E56</f>
        <v>0</v>
      </c>
    </row>
    <row r="57" spans="1:8" ht="30" customHeight="1" thickBot="1">
      <c r="A57" s="76"/>
      <c r="B57" s="77"/>
      <c r="C57" s="78"/>
      <c r="D57" s="40"/>
      <c r="E57" s="41"/>
      <c r="F57" s="41">
        <f t="shared" si="2"/>
        <v>0</v>
      </c>
    </row>
    <row r="58" spans="1:8" ht="30" customHeight="1" thickBot="1">
      <c r="A58" s="76"/>
      <c r="B58" s="77"/>
      <c r="C58" s="78"/>
      <c r="D58" s="40"/>
      <c r="E58" s="41"/>
      <c r="F58" s="41">
        <f t="shared" si="2"/>
        <v>0</v>
      </c>
    </row>
    <row r="59" spans="1:8" ht="30" customHeight="1" thickBot="1">
      <c r="A59" s="76"/>
      <c r="B59" s="77"/>
      <c r="C59" s="78"/>
      <c r="D59" s="40"/>
      <c r="E59" s="41"/>
      <c r="F59" s="41">
        <f t="shared" si="2"/>
        <v>0</v>
      </c>
    </row>
    <row r="60" spans="1:8" ht="30" customHeight="1" thickBot="1">
      <c r="A60" s="76"/>
      <c r="B60" s="77"/>
      <c r="C60" s="78"/>
      <c r="D60" s="40"/>
      <c r="E60" s="41"/>
      <c r="F60" s="41">
        <f t="shared" si="2"/>
        <v>0</v>
      </c>
    </row>
    <row r="61" spans="1:8" ht="30" customHeight="1" thickBot="1">
      <c r="A61" s="76"/>
      <c r="B61" s="77"/>
      <c r="C61" s="78"/>
      <c r="D61" s="40"/>
      <c r="E61" s="41"/>
      <c r="F61" s="41">
        <f t="shared" si="2"/>
        <v>0</v>
      </c>
    </row>
    <row r="62" spans="1:8" ht="30" customHeight="1" thickBot="1">
      <c r="A62" s="76"/>
      <c r="B62" s="77"/>
      <c r="C62" s="78"/>
      <c r="D62" s="40"/>
      <c r="E62" s="41"/>
      <c r="F62" s="41">
        <f t="shared" si="2"/>
        <v>0</v>
      </c>
    </row>
    <row r="63" spans="1:8" ht="30" customHeight="1" thickBot="1">
      <c r="A63" s="76"/>
      <c r="B63" s="77"/>
      <c r="C63" s="78"/>
      <c r="D63" s="40"/>
      <c r="E63" s="41"/>
      <c r="F63" s="41">
        <f t="shared" si="2"/>
        <v>0</v>
      </c>
    </row>
    <row r="64" spans="1:8" ht="30" customHeight="1" thickBot="1">
      <c r="A64" s="76"/>
      <c r="B64" s="77"/>
      <c r="C64" s="78"/>
      <c r="D64" s="42"/>
      <c r="E64" s="43"/>
      <c r="F64" s="41">
        <f t="shared" si="2"/>
        <v>0</v>
      </c>
    </row>
    <row r="65" spans="1:6" ht="30" customHeight="1" thickBot="1">
      <c r="A65" s="88" t="s">
        <v>27</v>
      </c>
      <c r="B65" s="89"/>
      <c r="C65" s="90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202.44</v>
      </c>
      <c r="D67" s="48"/>
      <c r="E67" s="31"/>
      <c r="F67" s="31"/>
    </row>
    <row r="68" spans="1:6" ht="15.75">
      <c r="A68" s="15"/>
    </row>
    <row r="69" spans="1:6" ht="60" customHeight="1">
      <c r="A69" s="87" t="s">
        <v>28</v>
      </c>
      <c r="B69" s="87"/>
      <c r="C69" s="87"/>
      <c r="D69" s="87"/>
      <c r="E69" s="87"/>
      <c r="F69" s="87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2018-12-14T01:46:00Z</cp:lastPrinted>
  <dcterms:created xsi:type="dcterms:W3CDTF">2018-09-26T08:15:46Z</dcterms:created>
  <dcterms:modified xsi:type="dcterms:W3CDTF">2019-01-24T01:59:25Z</dcterms:modified>
</cp:coreProperties>
</file>