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5655" windowHeight="4635" activeTab="8"/>
  </bookViews>
  <sheets>
    <sheet name="1" sheetId="31" r:id="rId1"/>
    <sheet name="2" sheetId="32" r:id="rId2"/>
    <sheet name="3" sheetId="33" r:id="rId3"/>
    <sheet name="4" sheetId="60" r:id="rId4"/>
    <sheet name="5" sheetId="39" r:id="rId5"/>
    <sheet name="6" sheetId="40" r:id="rId6"/>
    <sheet name="2018 год" sheetId="16" r:id="rId7"/>
    <sheet name="Лист2" sheetId="29" r:id="rId8"/>
    <sheet name="Работы" sheetId="63" r:id="rId9"/>
  </sheets>
  <definedNames>
    <definedName name="Ед_изм">Лист2!$B$1:$B$8</definedName>
    <definedName name="Материал">Лист2!$C$1:$C$12</definedName>
    <definedName name="Наим_работ">Лист2!$A$1:$A$36</definedName>
    <definedName name="Наименвание_работ">Лист2!$A$1:$A$4</definedName>
  </definedNames>
  <calcPr calcId="125725"/>
</workbook>
</file>

<file path=xl/calcChain.xml><?xml version="1.0" encoding="utf-8"?>
<calcChain xmlns="http://schemas.openxmlformats.org/spreadsheetml/2006/main">
  <c r="I7" i="63"/>
  <c r="I6"/>
  <c r="I5"/>
  <c r="I4"/>
  <c r="I3"/>
  <c r="H8"/>
  <c r="J8"/>
  <c r="K8"/>
  <c r="G8"/>
  <c r="G3"/>
  <c r="K7"/>
  <c r="J7"/>
  <c r="H7"/>
  <c r="G7"/>
  <c r="K6"/>
  <c r="J6"/>
  <c r="H6"/>
  <c r="G6"/>
  <c r="K5"/>
  <c r="J5"/>
  <c r="H5"/>
  <c r="G5"/>
  <c r="K4"/>
  <c r="J4"/>
  <c r="H4"/>
  <c r="G4"/>
  <c r="K3"/>
  <c r="J3"/>
  <c r="H3"/>
  <c r="F7"/>
  <c r="F6"/>
  <c r="F5"/>
  <c r="F4"/>
  <c r="F3"/>
  <c r="F64" i="60"/>
  <c r="F63"/>
  <c r="F62"/>
  <c r="F61"/>
  <c r="F60"/>
  <c r="F59"/>
  <c r="F58"/>
  <c r="F57"/>
  <c r="F56"/>
  <c r="F65" s="1"/>
  <c r="E48"/>
  <c r="E47"/>
  <c r="E46"/>
  <c r="F44"/>
  <c r="F43"/>
  <c r="F42"/>
  <c r="F41"/>
  <c r="F40"/>
  <c r="F39"/>
  <c r="F38"/>
  <c r="F37"/>
  <c r="F36"/>
  <c r="F35"/>
  <c r="F57" i="40"/>
  <c r="F44"/>
  <c r="F35"/>
  <c r="F36"/>
  <c r="F56" i="39"/>
  <c r="F57"/>
  <c r="F35"/>
  <c r="F36"/>
  <c r="F37"/>
  <c r="F56" i="33"/>
  <c r="F57"/>
  <c r="F65" s="1"/>
  <c r="F44"/>
  <c r="F35"/>
  <c r="F36"/>
  <c r="F56" i="32"/>
  <c r="F57"/>
  <c r="F35"/>
  <c r="F36"/>
  <c r="F56" i="31"/>
  <c r="F57"/>
  <c r="F65" s="1"/>
  <c r="F44"/>
  <c r="F35"/>
  <c r="F64" i="40"/>
  <c r="F63"/>
  <c r="F62"/>
  <c r="F61"/>
  <c r="F60"/>
  <c r="F59"/>
  <c r="F58"/>
  <c r="F65"/>
  <c r="E48"/>
  <c r="E47"/>
  <c r="E46"/>
  <c r="F43"/>
  <c r="F42"/>
  <c r="F41"/>
  <c r="F40"/>
  <c r="F39"/>
  <c r="F38"/>
  <c r="F37"/>
  <c r="F64" i="39"/>
  <c r="F63"/>
  <c r="F62"/>
  <c r="F61"/>
  <c r="F60"/>
  <c r="F59"/>
  <c r="F58"/>
  <c r="F65"/>
  <c r="E48"/>
  <c r="E47"/>
  <c r="E46"/>
  <c r="F43"/>
  <c r="F42"/>
  <c r="F41"/>
  <c r="F40"/>
  <c r="F39"/>
  <c r="F38"/>
  <c r="F64" i="33"/>
  <c r="F63"/>
  <c r="F62"/>
  <c r="F61"/>
  <c r="F60"/>
  <c r="F59"/>
  <c r="F58"/>
  <c r="E48"/>
  <c r="E47"/>
  <c r="E46"/>
  <c r="F43"/>
  <c r="F42"/>
  <c r="F41"/>
  <c r="F40"/>
  <c r="F39"/>
  <c r="F38"/>
  <c r="F37"/>
  <c r="F64" i="32"/>
  <c r="F63"/>
  <c r="F62"/>
  <c r="F61"/>
  <c r="F60"/>
  <c r="F59"/>
  <c r="F58"/>
  <c r="F65" s="1"/>
  <c r="E48"/>
  <c r="E47"/>
  <c r="E46"/>
  <c r="F43"/>
  <c r="F42"/>
  <c r="F41"/>
  <c r="F40"/>
  <c r="F39"/>
  <c r="F38"/>
  <c r="F37"/>
  <c r="F64" i="31"/>
  <c r="F63"/>
  <c r="F62"/>
  <c r="F61"/>
  <c r="F60"/>
  <c r="F59"/>
  <c r="F58"/>
  <c r="E48"/>
  <c r="E47"/>
  <c r="E46"/>
  <c r="F43"/>
  <c r="F42"/>
  <c r="F41"/>
  <c r="F40"/>
  <c r="F39"/>
  <c r="F38"/>
  <c r="F36"/>
  <c r="I8" i="63" l="1"/>
  <c r="E49" i="60"/>
  <c r="D50" s="1"/>
  <c r="D39" i="16"/>
  <c r="E49" i="40"/>
  <c r="D50" s="1"/>
  <c r="E49" i="39"/>
  <c r="D50" s="1"/>
  <c r="E49" i="33"/>
  <c r="D50" s="1"/>
  <c r="E49" i="32"/>
  <c r="D50" s="1"/>
  <c r="E49" i="31"/>
  <c r="D50" s="1"/>
  <c r="E51" i="60" l="1"/>
  <c r="C67" s="1"/>
  <c r="E51" i="40"/>
  <c r="C67" s="1"/>
  <c r="E51" i="39"/>
  <c r="C67" s="1"/>
  <c r="E51" i="33"/>
  <c r="C67" s="1"/>
  <c r="E51" i="32"/>
  <c r="E51" i="31"/>
  <c r="C67" s="1"/>
  <c r="C67" i="32" l="1"/>
  <c r="B35" i="16"/>
  <c r="C41" s="1"/>
</calcChain>
</file>

<file path=xl/sharedStrings.xml><?xml version="1.0" encoding="utf-8"?>
<sst xmlns="http://schemas.openxmlformats.org/spreadsheetml/2006/main" count="425" uniqueCount="118">
  <si>
    <t>УТВЕРЖДАЮ</t>
  </si>
  <si>
    <t>зам.генерального директора</t>
  </si>
  <si>
    <t>ООО «Континент»</t>
  </si>
  <si>
    <t>АКТ</t>
  </si>
  <si>
    <t>сдачи-приёмки выполненных работ по содержанию и ремонту общего имущества</t>
  </si>
  <si>
    <t xml:space="preserve">г. Кировск                                                                        </t>
  </si>
  <si>
    <t>Основание проведения работ:</t>
  </si>
  <si>
    <t>КАЛЬКУЛЯЦИЯ РАБОТ.</t>
  </si>
  <si>
    <t>Наименование работы/ услуги</t>
  </si>
  <si>
    <t>Единица измерения</t>
  </si>
  <si>
    <t>Объем работ</t>
  </si>
  <si>
    <t>Часовая ставка исполнителя (руб)</t>
  </si>
  <si>
    <t>Стоимость работы, услуги (руб)</t>
  </si>
  <si>
    <t xml:space="preserve">  Применение коэффицинтов: </t>
  </si>
  <si>
    <r>
      <t>К</t>
    </r>
    <r>
      <rPr>
        <b/>
        <vertAlign val="subscript"/>
        <sz val="10"/>
        <color theme="1"/>
        <rFont val="Times New Roman"/>
        <family val="1"/>
        <charset val="204"/>
      </rPr>
      <t>д</t>
    </r>
  </si>
  <si>
    <t>поправочный коэффициент на отсутствие технической документации</t>
  </si>
  <si>
    <r>
      <t>К</t>
    </r>
    <r>
      <rPr>
        <b/>
        <vertAlign val="subscript"/>
        <sz val="10"/>
        <color theme="1"/>
        <rFont val="Times New Roman"/>
        <family val="1"/>
        <charset val="204"/>
      </rPr>
      <t>норм</t>
    </r>
  </si>
  <si>
    <t>коэффициент сверхнормативной продолжительности экплуатации</t>
  </si>
  <si>
    <r>
      <t>К</t>
    </r>
    <r>
      <rPr>
        <b/>
        <vertAlign val="subscript"/>
        <sz val="10"/>
        <color theme="1"/>
        <rFont val="Times New Roman"/>
        <family val="1"/>
        <charset val="204"/>
      </rPr>
      <t>1</t>
    </r>
  </si>
  <si>
    <t>коэффициент на затемненность</t>
  </si>
  <si>
    <r>
      <t>К</t>
    </r>
    <r>
      <rPr>
        <b/>
        <vertAlign val="subscript"/>
        <sz val="10"/>
        <color theme="1"/>
        <rFont val="Times New Roman"/>
        <family val="1"/>
        <charset val="204"/>
      </rPr>
      <t>2</t>
    </r>
  </si>
  <si>
    <t>коэффициент на стесненность</t>
  </si>
  <si>
    <t>Материальные затраты:</t>
  </si>
  <si>
    <t>Наименование материала</t>
  </si>
  <si>
    <t>Кол-во</t>
  </si>
  <si>
    <t>Стоимость</t>
  </si>
  <si>
    <t>Всего затрат</t>
  </si>
  <si>
    <t>Итого материальных затрат:</t>
  </si>
  <si>
    <t>Расчет стоимости выполненных работ произведен на основании нормативных сборников на работы и услуги по управлению, содержанию и ремонту общего имущества в многоквартирном доме, работы произведены с надлежащим качеством и соблюдением норм действующего законодательства РФ.</t>
  </si>
  <si>
    <t>Претензии со стороны Совета дома, жителей многоквартирного дома отсутствуют.</t>
  </si>
  <si>
    <t>от управляющей организации</t>
  </si>
  <si>
    <t>_____________/__________________/</t>
  </si>
  <si>
    <t>______________/_________________/</t>
  </si>
  <si>
    <t xml:space="preserve">         </t>
  </si>
  <si>
    <t>план работ по текущему ремонту</t>
  </si>
  <si>
    <t>аварийно-восстановительные работы</t>
  </si>
  <si>
    <t>Наименование работ:</t>
  </si>
  <si>
    <r>
      <t xml:space="preserve">  Стоимость выполненных работ всего:</t>
    </r>
    <r>
      <rPr>
        <b/>
        <u/>
        <sz val="12"/>
        <color theme="1"/>
        <rFont val="Times New Roman"/>
        <family val="1"/>
        <charset val="204"/>
      </rPr>
      <t/>
    </r>
  </si>
  <si>
    <t>«_____»_____________201   г.</t>
  </si>
  <si>
    <t>от имени Собственника</t>
  </si>
  <si>
    <t>Норма времени на ед. измерения</t>
  </si>
  <si>
    <t>Текущий ремонт 2018 год</t>
  </si>
  <si>
    <t>Итого материальных затрат 2018 год</t>
  </si>
  <si>
    <t>Итого трудозатраты</t>
  </si>
  <si>
    <t>Промывка и опрессовка системы ЦО</t>
  </si>
  <si>
    <t>Ремонт стояка ХВС</t>
  </si>
  <si>
    <t>Спуск и наполнение стояка ХВС</t>
  </si>
  <si>
    <t>Пломбировка счетчиков воды</t>
  </si>
  <si>
    <t>шт</t>
  </si>
  <si>
    <t>кв.м</t>
  </si>
  <si>
    <t>куб.м</t>
  </si>
  <si>
    <t>Накладные расходы: %</t>
  </si>
  <si>
    <t>труба сталь Д 32</t>
  </si>
  <si>
    <t>кран шаровый Д 1/2</t>
  </si>
  <si>
    <t xml:space="preserve">        требования ПП РФ№290  от 03.04.2013 г.</t>
  </si>
  <si>
    <t xml:space="preserve">        предписание контролирующих органов</t>
  </si>
  <si>
    <t xml:space="preserve">Адрес МКД: Ленинградская область, г.Кировск, ул. </t>
  </si>
  <si>
    <t>Молодежная д 3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</si>
  <si>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_____</t>
    </r>
    <r>
      <rPr>
        <sz val="12"/>
        <color theme="1"/>
        <rFont val="Times New Roman"/>
        <family val="1"/>
        <charset val="204"/>
      </rPr>
      <t>»      декабрь 2018г.</t>
    </r>
  </si>
  <si>
    <t>Осмотр стояка ХВС</t>
  </si>
  <si>
    <t>Открытие задвижек д/поиска порыва в теплосетях</t>
  </si>
  <si>
    <t>час</t>
  </si>
  <si>
    <t>Совместные работы с теплосетями по восстановлению ГВС</t>
  </si>
  <si>
    <t>R</t>
  </si>
  <si>
    <t>Снятие приборов учета</t>
  </si>
  <si>
    <t>Продувка полотенцесушителя</t>
  </si>
  <si>
    <t>Энергетиков д 12</t>
  </si>
  <si>
    <t>Осмотр квартиры</t>
  </si>
  <si>
    <r>
      <t xml:space="preserve">      «</t>
    </r>
    <r>
      <rPr>
        <u/>
        <sz val="12"/>
        <color theme="1"/>
        <rFont val="Times New Roman"/>
        <family val="1"/>
        <charset val="204"/>
      </rPr>
      <t>29</t>
    </r>
    <r>
      <rPr>
        <sz val="12"/>
        <color theme="1"/>
        <rFont val="Times New Roman"/>
        <family val="1"/>
        <charset val="204"/>
      </rPr>
      <t>»      май 2018г.</t>
    </r>
  </si>
  <si>
    <t>Установка поливального крана</t>
  </si>
  <si>
    <t>удлинитель Д 1/2</t>
  </si>
  <si>
    <t>Запуск ГВС после испытаний</t>
  </si>
  <si>
    <t>Закрытие ГВС</t>
  </si>
  <si>
    <t>Закрытие ЦО</t>
  </si>
  <si>
    <t>элев</t>
  </si>
  <si>
    <t>Изготовление контрольно-измерительного щита для подрядной организации. Установка комплектующих (счетчик, автомат, розетка).Монтаж и подключение к электросети</t>
  </si>
  <si>
    <t>Регулировка ЦО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</si>
  <si>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_12__</t>
    </r>
    <r>
      <rPr>
        <sz val="12"/>
        <color theme="1"/>
        <rFont val="Times New Roman"/>
        <family val="1"/>
        <charset val="204"/>
      </rPr>
      <t>»      март 2018г.</t>
    </r>
  </si>
  <si>
    <t>Комплектующие и материалы предоставлены заказчиком</t>
  </si>
  <si>
    <t>Очистка отмостков от мха</t>
  </si>
  <si>
    <t>Вывоз стеклопакета на помойку</t>
  </si>
  <si>
    <t>пог.м</t>
  </si>
  <si>
    <t>Прочистка канализации</t>
  </si>
  <si>
    <t>Ремонт заглушки канализации</t>
  </si>
  <si>
    <t>Обследование сетей ХВС</t>
  </si>
  <si>
    <t>Уборка мусора в подвальных приямках</t>
  </si>
  <si>
    <t>Вывоз мусора на помойку</t>
  </si>
  <si>
    <t>Отмывка стены от надписей</t>
  </si>
  <si>
    <t>рейс</t>
  </si>
  <si>
    <t>заглушка</t>
  </si>
  <si>
    <t>Установка информационной доски в подъезде</t>
  </si>
  <si>
    <t>саморез</t>
  </si>
  <si>
    <t>дюбель</t>
  </si>
  <si>
    <t>Уборка подвального помещения</t>
  </si>
  <si>
    <t>Замена сгона канализации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</si>
  <si>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_10__</t>
    </r>
    <r>
      <rPr>
        <sz val="12"/>
        <color theme="1"/>
        <rFont val="Times New Roman"/>
        <family val="1"/>
        <charset val="204"/>
      </rPr>
      <t>»      апрель 2018г.</t>
    </r>
  </si>
  <si>
    <t>Энергетиков д 12 кв 10</t>
  </si>
  <si>
    <t>труба 1106 1,5</t>
  </si>
  <si>
    <t>тройник 110</t>
  </si>
  <si>
    <t>компенсатор 110</t>
  </si>
  <si>
    <t>Протяжка металлопластиковых соединений</t>
  </si>
  <si>
    <t>Осмотр теплоцентра</t>
  </si>
  <si>
    <t>Запуск отопления</t>
  </si>
  <si>
    <t>Продувка стояков ЦО</t>
  </si>
  <si>
    <t>Замена манометров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</si>
  <si>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_18__</t>
    </r>
    <r>
      <rPr>
        <sz val="12"/>
        <color theme="1"/>
        <rFont val="Times New Roman"/>
        <family val="1"/>
        <charset val="204"/>
      </rPr>
      <t>»      октябрь 2018г.</t>
    </r>
  </si>
  <si>
    <t>лампа люм инесцентная ЛБ-40</t>
  </si>
  <si>
    <t>лампа накаливания Р-40W</t>
  </si>
  <si>
    <t>Приобретение лампы ЛБ-40, замена ламп 4,5 этажей</t>
  </si>
  <si>
    <t>Замена электролампочки, ремонт патрона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</si>
  <si>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__09_</t>
    </r>
    <r>
      <rPr>
        <sz val="12"/>
        <color theme="1"/>
        <rFont val="Times New Roman"/>
        <family val="1"/>
        <charset val="204"/>
      </rPr>
      <t>»      ноябрь 2018г.</t>
    </r>
  </si>
  <si>
    <t>Энергетиков д 12 1 5 этажи</t>
  </si>
  <si>
    <t>Устранение подгораний соединений на этажных пакетниках 1,5 этажей</t>
  </si>
  <si>
    <t>Коэффициенты</t>
  </si>
  <si>
    <t>накладные расходы 20%</t>
  </si>
  <si>
    <t>ИТОГО трудозатрат</t>
  </si>
  <si>
    <t>Материалы</t>
  </si>
  <si>
    <t>Всего</t>
  </si>
</sst>
</file>

<file path=xl/styles.xml><?xml version="1.0" encoding="utf-8"?>
<styleSheet xmlns="http://schemas.openxmlformats.org/spreadsheetml/2006/main">
  <numFmts count="2">
    <numFmt numFmtId="164" formatCode="#,##0.00\ &quot;₽&quot;"/>
    <numFmt numFmtId="165" formatCode="0.000000"/>
  </numFmts>
  <fonts count="2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vertAlign val="subscript"/>
      <sz val="16"/>
      <color theme="1"/>
      <name val="Times New Roman"/>
      <family val="1"/>
      <charset val="204"/>
    </font>
    <font>
      <b/>
      <vertAlign val="subscript"/>
      <sz val="18"/>
      <color theme="1"/>
      <name val="Times New Roman"/>
      <family val="1"/>
      <charset val="204"/>
    </font>
    <font>
      <b/>
      <vertAlign val="superscript"/>
      <sz val="1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bscript"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Wingdings 2"/>
      <family val="1"/>
      <charset val="2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0"/>
      <color theme="1"/>
      <name val="Wingdings 2"/>
      <family val="1"/>
      <charset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/>
    <xf numFmtId="0" fontId="10" fillId="0" borderId="1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10" fillId="0" borderId="2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0" fillId="0" borderId="19" xfId="0" applyBorder="1"/>
    <xf numFmtId="0" fontId="3" fillId="0" borderId="0" xfId="0" applyFont="1" applyAlignment="1">
      <alignment horizontal="left"/>
    </xf>
    <xf numFmtId="0" fontId="10" fillId="0" borderId="21" xfId="0" applyFont="1" applyBorder="1" applyAlignment="1">
      <alignment vertical="top" wrapText="1"/>
    </xf>
    <xf numFmtId="2" fontId="3" fillId="0" borderId="5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horizontal="center" vertical="top" wrapText="1"/>
    </xf>
    <xf numFmtId="164" fontId="3" fillId="0" borderId="24" xfId="0" applyNumberFormat="1" applyFont="1" applyBorder="1" applyAlignment="1">
      <alignment horizontal="right" vertical="top" wrapText="1"/>
    </xf>
    <xf numFmtId="2" fontId="2" fillId="0" borderId="0" xfId="0" applyNumberFormat="1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2" fontId="3" fillId="0" borderId="0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2" fontId="3" fillId="0" borderId="11" xfId="0" applyNumberFormat="1" applyFont="1" applyBorder="1" applyAlignment="1">
      <alignment horizontal="center" vertical="top" wrapText="1"/>
    </xf>
    <xf numFmtId="0" fontId="13" fillId="0" borderId="0" xfId="0" applyFont="1"/>
    <xf numFmtId="0" fontId="0" fillId="0" borderId="19" xfId="0" applyBorder="1"/>
    <xf numFmtId="0" fontId="2" fillId="0" borderId="19" xfId="0" applyFont="1" applyBorder="1"/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2" fontId="12" fillId="0" borderId="2" xfId="0" applyNumberFormat="1" applyFont="1" applyBorder="1" applyAlignment="1">
      <alignment vertical="top" wrapText="1"/>
    </xf>
    <xf numFmtId="9" fontId="10" fillId="0" borderId="20" xfId="0" applyNumberFormat="1" applyFont="1" applyBorder="1" applyAlignment="1">
      <alignment vertical="top" wrapText="1"/>
    </xf>
    <xf numFmtId="0" fontId="14" fillId="0" borderId="2" xfId="0" applyFont="1" applyBorder="1" applyAlignment="1">
      <alignment horizontal="center" vertical="center" wrapText="1"/>
    </xf>
    <xf numFmtId="165" fontId="0" fillId="0" borderId="0" xfId="0" applyNumberFormat="1"/>
    <xf numFmtId="2" fontId="3" fillId="0" borderId="5" xfId="0" applyNumberFormat="1" applyFont="1" applyBorder="1" applyAlignment="1">
      <alignment vertical="top" wrapText="1"/>
    </xf>
    <xf numFmtId="2" fontId="3" fillId="0" borderId="3" xfId="0" applyNumberFormat="1" applyFont="1" applyBorder="1" applyAlignment="1">
      <alignment vertical="top" wrapText="1"/>
    </xf>
    <xf numFmtId="2" fontId="3" fillId="0" borderId="7" xfId="0" applyNumberFormat="1" applyFont="1" applyBorder="1" applyAlignment="1">
      <alignment vertical="top" wrapText="1"/>
    </xf>
    <xf numFmtId="2" fontId="3" fillId="0" borderId="6" xfId="0" applyNumberFormat="1" applyFont="1" applyBorder="1" applyAlignment="1">
      <alignment vertical="top" wrapText="1"/>
    </xf>
    <xf numFmtId="2" fontId="3" fillId="0" borderId="16" xfId="0" applyNumberFormat="1" applyFont="1" applyBorder="1" applyAlignment="1">
      <alignment vertical="top" wrapText="1"/>
    </xf>
    <xf numFmtId="2" fontId="3" fillId="0" borderId="14" xfId="0" applyNumberFormat="1" applyFont="1" applyBorder="1" applyAlignment="1">
      <alignment vertical="top" wrapText="1"/>
    </xf>
    <xf numFmtId="2" fontId="3" fillId="0" borderId="15" xfId="0" applyNumberFormat="1" applyFont="1" applyBorder="1" applyAlignment="1">
      <alignment vertical="top" wrapText="1"/>
    </xf>
    <xf numFmtId="2" fontId="3" fillId="0" borderId="19" xfId="0" applyNumberFormat="1" applyFont="1" applyBorder="1"/>
    <xf numFmtId="0" fontId="3" fillId="0" borderId="19" xfId="0" applyFont="1" applyBorder="1"/>
    <xf numFmtId="0" fontId="15" fillId="0" borderId="0" xfId="0" applyFont="1"/>
    <xf numFmtId="0" fontId="16" fillId="0" borderId="0" xfId="0" applyFont="1" applyAlignment="1">
      <alignment horizontal="right"/>
    </xf>
    <xf numFmtId="0" fontId="16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wrapText="1"/>
    </xf>
    <xf numFmtId="0" fontId="19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2" fontId="3" fillId="0" borderId="26" xfId="0" applyNumberFormat="1" applyFont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2" fillId="0" borderId="17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8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2" fontId="9" fillId="0" borderId="12" xfId="0" applyNumberFormat="1" applyFont="1" applyBorder="1" applyAlignment="1">
      <alignment horizontal="right" vertical="top" wrapText="1"/>
    </xf>
    <xf numFmtId="2" fontId="9" fillId="0" borderId="13" xfId="0" applyNumberFormat="1" applyFont="1" applyBorder="1" applyAlignment="1">
      <alignment horizontal="right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3" fillId="0" borderId="17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22" xfId="0" applyFont="1" applyBorder="1" applyAlignment="1">
      <alignment horizontal="center" vertical="top" wrapText="1"/>
    </xf>
    <xf numFmtId="0" fontId="9" fillId="0" borderId="23" xfId="0" applyFont="1" applyBorder="1" applyAlignment="1">
      <alignment horizontal="center" vertical="top" wrapText="1"/>
    </xf>
    <xf numFmtId="2" fontId="8" fillId="0" borderId="25" xfId="0" applyNumberFormat="1" applyFont="1" applyBorder="1" applyAlignment="1">
      <alignment horizontal="center" vertical="top" wrapText="1"/>
    </xf>
    <xf numFmtId="2" fontId="8" fillId="0" borderId="26" xfId="0" applyNumberFormat="1" applyFont="1" applyBorder="1" applyAlignment="1">
      <alignment horizontal="center" vertical="top" wrapText="1"/>
    </xf>
    <xf numFmtId="2" fontId="8" fillId="0" borderId="2" xfId="0" applyNumberFormat="1" applyFont="1" applyBorder="1" applyAlignment="1">
      <alignment horizontal="center" vertical="top" wrapText="1"/>
    </xf>
    <xf numFmtId="2" fontId="8" fillId="0" borderId="3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20</xdr:row>
      <xdr:rowOff>133350</xdr:rowOff>
    </xdr:from>
    <xdr:to>
      <xdr:col>0</xdr:col>
      <xdr:colOff>323850</xdr:colOff>
      <xdr:row>22</xdr:row>
      <xdr:rowOff>0</xdr:rowOff>
    </xdr:to>
    <xdr:sp macro="" textlink="">
      <xdr:nvSpPr>
        <xdr:cNvPr id="2" name="AutoShape 8"/>
        <xdr:cNvSpPr>
          <a:spLocks noChangeArrowheads="1"/>
        </xdr:cNvSpPr>
      </xdr:nvSpPr>
      <xdr:spPr bwMode="auto">
        <a:xfrm>
          <a:off x="28575" y="4514850"/>
          <a:ext cx="295275" cy="2476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</xdr:col>
      <xdr:colOff>0</xdr:colOff>
      <xdr:row>20</xdr:row>
      <xdr:rowOff>180975</xdr:rowOff>
    </xdr:from>
    <xdr:to>
      <xdr:col>2</xdr:col>
      <xdr:colOff>295275</xdr:colOff>
      <xdr:row>22</xdr:row>
      <xdr:rowOff>47625</xdr:rowOff>
    </xdr:to>
    <xdr:sp macro="" textlink="">
      <xdr:nvSpPr>
        <xdr:cNvPr id="3" name="AutoShape 7"/>
        <xdr:cNvSpPr>
          <a:spLocks noChangeArrowheads="1"/>
        </xdr:cNvSpPr>
      </xdr:nvSpPr>
      <xdr:spPr bwMode="auto">
        <a:xfrm>
          <a:off x="3752850" y="4562475"/>
          <a:ext cx="295275" cy="2476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23</xdr:row>
      <xdr:rowOff>161925</xdr:rowOff>
    </xdr:from>
    <xdr:to>
      <xdr:col>0</xdr:col>
      <xdr:colOff>333375</xdr:colOff>
      <xdr:row>25</xdr:row>
      <xdr:rowOff>0</xdr:rowOff>
    </xdr:to>
    <xdr:sp macro="" textlink="">
      <xdr:nvSpPr>
        <xdr:cNvPr id="4" name="AutoShape 6"/>
        <xdr:cNvSpPr>
          <a:spLocks noChangeArrowheads="1"/>
        </xdr:cNvSpPr>
      </xdr:nvSpPr>
      <xdr:spPr bwMode="auto">
        <a:xfrm>
          <a:off x="38100" y="5114925"/>
          <a:ext cx="295275" cy="2476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180975</xdr:rowOff>
    </xdr:from>
    <xdr:to>
      <xdr:col>2</xdr:col>
      <xdr:colOff>295275</xdr:colOff>
      <xdr:row>25</xdr:row>
      <xdr:rowOff>0</xdr:rowOff>
    </xdr:to>
    <xdr:sp macro="" textlink="">
      <xdr:nvSpPr>
        <xdr:cNvPr id="5" name="AutoShape 5"/>
        <xdr:cNvSpPr>
          <a:spLocks noChangeArrowheads="1"/>
        </xdr:cNvSpPr>
      </xdr:nvSpPr>
      <xdr:spPr bwMode="auto">
        <a:xfrm>
          <a:off x="3752850" y="5133975"/>
          <a:ext cx="295275" cy="2476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31" zoomScaleNormal="100" workbookViewId="0">
      <selection activeCell="A37" sqref="A37:XFD37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59" t="s">
        <v>3</v>
      </c>
      <c r="B5" s="59"/>
      <c r="C5" s="59"/>
      <c r="D5" s="59"/>
      <c r="E5" s="59"/>
      <c r="F5" s="59"/>
    </row>
    <row r="7" spans="1:6" ht="27">
      <c r="A7" s="59" t="s">
        <v>4</v>
      </c>
      <c r="B7" s="59"/>
      <c r="C7" s="59"/>
      <c r="D7" s="59"/>
      <c r="E7" s="59"/>
      <c r="F7" s="59"/>
    </row>
    <row r="9" spans="1:6" ht="26.25">
      <c r="A9" s="2"/>
    </row>
    <row r="11" spans="1:6" ht="15.75">
      <c r="A11" s="4" t="s">
        <v>5</v>
      </c>
      <c r="B11" s="30"/>
      <c r="C11" s="60" t="s">
        <v>77</v>
      </c>
      <c r="D11" s="60"/>
      <c r="E11" s="60"/>
      <c r="F11" s="60"/>
    </row>
    <row r="13" spans="1:6">
      <c r="A13" s="3"/>
    </row>
    <row r="15" spans="1:6" ht="18.75">
      <c r="A15" s="51" t="s">
        <v>56</v>
      </c>
      <c r="D15" s="51" t="s">
        <v>66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61" t="s">
        <v>36</v>
      </c>
      <c r="B27" s="61"/>
      <c r="C27" s="61"/>
      <c r="D27" s="61"/>
      <c r="E27" s="61"/>
      <c r="F27" s="61"/>
    </row>
    <row r="29" spans="1:6">
      <c r="A29" s="58"/>
      <c r="B29" s="58"/>
      <c r="C29" s="58"/>
      <c r="D29" s="58"/>
      <c r="E29" s="58"/>
      <c r="F29" s="58"/>
    </row>
    <row r="30" spans="1:6">
      <c r="A30" s="58"/>
      <c r="B30" s="58"/>
      <c r="C30" s="58"/>
      <c r="D30" s="58"/>
      <c r="E30" s="58"/>
      <c r="F30" s="58"/>
    </row>
    <row r="31" spans="1:6" ht="22.5">
      <c r="A31" s="65" t="s">
        <v>7</v>
      </c>
      <c r="B31" s="65"/>
      <c r="C31" s="65"/>
      <c r="D31" s="65"/>
      <c r="E31" s="65"/>
      <c r="F31" s="65"/>
    </row>
    <row r="32" spans="1:6" ht="16.5" thickBot="1">
      <c r="A32" s="5"/>
    </row>
    <row r="33" spans="1:6">
      <c r="A33" s="66" t="s">
        <v>8</v>
      </c>
      <c r="B33" s="66" t="s">
        <v>9</v>
      </c>
      <c r="C33" s="66" t="s">
        <v>10</v>
      </c>
      <c r="D33" s="66" t="s">
        <v>40</v>
      </c>
      <c r="E33" s="66" t="s">
        <v>11</v>
      </c>
      <c r="F33" s="66" t="s">
        <v>12</v>
      </c>
    </row>
    <row r="34" spans="1:6" ht="29.25" customHeight="1" thickBot="1">
      <c r="A34" s="67"/>
      <c r="B34" s="67"/>
      <c r="C34" s="67"/>
      <c r="D34" s="67"/>
      <c r="E34" s="67"/>
      <c r="F34" s="67"/>
    </row>
    <row r="35" spans="1:6" ht="95.25" thickBot="1">
      <c r="A35" s="6" t="s">
        <v>75</v>
      </c>
      <c r="B35" s="7" t="s">
        <v>61</v>
      </c>
      <c r="C35" s="7">
        <v>8</v>
      </c>
      <c r="D35" s="7">
        <v>1</v>
      </c>
      <c r="E35" s="7">
        <v>278.33</v>
      </c>
      <c r="F35" s="22">
        <f t="shared" ref="F35:F44" si="0">C35*D35*E35</f>
        <v>2226.64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/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>IF(ISBLANK(D47),0,(C47/100)*SUM(F33:F42))</f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54" t="s">
        <v>63</v>
      </c>
      <c r="E48" s="36">
        <f>IF(ISBLANK(D48),0,(C48/100)*SUM(F34:F43))</f>
        <v>26.71968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68">
        <f>(SUM(F35:F44)+SUM(E46:E49)+F65)*C50</f>
        <v>0</v>
      </c>
      <c r="E50" s="69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2253.3599999999997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70" t="s">
        <v>23</v>
      </c>
      <c r="B55" s="71"/>
      <c r="C55" s="72"/>
      <c r="D55" s="18" t="s">
        <v>24</v>
      </c>
      <c r="E55" s="18" t="s">
        <v>25</v>
      </c>
      <c r="F55" s="18" t="s">
        <v>26</v>
      </c>
    </row>
    <row r="56" spans="1:8" ht="30" customHeight="1" thickBot="1">
      <c r="A56" s="62" t="s">
        <v>78</v>
      </c>
      <c r="B56" s="63"/>
      <c r="C56" s="64"/>
      <c r="D56" s="40"/>
      <c r="E56" s="41"/>
      <c r="F56" s="41">
        <f t="shared" ref="F56:F64" si="1">D56*E56</f>
        <v>0</v>
      </c>
    </row>
    <row r="57" spans="1:8" ht="30" customHeight="1" thickBot="1">
      <c r="A57" s="62"/>
      <c r="B57" s="63"/>
      <c r="C57" s="64"/>
      <c r="D57" s="40"/>
      <c r="E57" s="41"/>
      <c r="F57" s="41">
        <f t="shared" si="1"/>
        <v>0</v>
      </c>
    </row>
    <row r="58" spans="1:8" ht="30" customHeight="1" thickBot="1">
      <c r="A58" s="62"/>
      <c r="B58" s="63"/>
      <c r="C58" s="64"/>
      <c r="D58" s="40"/>
      <c r="E58" s="41"/>
      <c r="F58" s="41">
        <f t="shared" si="1"/>
        <v>0</v>
      </c>
    </row>
    <row r="59" spans="1:8" ht="30" customHeight="1" thickBot="1">
      <c r="A59" s="62"/>
      <c r="B59" s="63"/>
      <c r="C59" s="64"/>
      <c r="D59" s="40"/>
      <c r="E59" s="41"/>
      <c r="F59" s="41">
        <f t="shared" si="1"/>
        <v>0</v>
      </c>
    </row>
    <row r="60" spans="1:8" ht="30" customHeight="1" thickBot="1">
      <c r="A60" s="62"/>
      <c r="B60" s="63"/>
      <c r="C60" s="64"/>
      <c r="D60" s="40"/>
      <c r="E60" s="41"/>
      <c r="F60" s="41">
        <f t="shared" si="1"/>
        <v>0</v>
      </c>
    </row>
    <row r="61" spans="1:8" ht="30" customHeight="1" thickBot="1">
      <c r="A61" s="62"/>
      <c r="B61" s="63"/>
      <c r="C61" s="64"/>
      <c r="D61" s="40"/>
      <c r="E61" s="41"/>
      <c r="F61" s="41">
        <f t="shared" si="1"/>
        <v>0</v>
      </c>
    </row>
    <row r="62" spans="1:8" ht="30" customHeight="1" thickBot="1">
      <c r="A62" s="62"/>
      <c r="B62" s="63"/>
      <c r="C62" s="64"/>
      <c r="D62" s="40"/>
      <c r="E62" s="41"/>
      <c r="F62" s="41">
        <f t="shared" si="1"/>
        <v>0</v>
      </c>
    </row>
    <row r="63" spans="1:8" ht="30" customHeight="1" thickBot="1">
      <c r="A63" s="62"/>
      <c r="B63" s="63"/>
      <c r="C63" s="64"/>
      <c r="D63" s="40"/>
      <c r="E63" s="41"/>
      <c r="F63" s="41">
        <f t="shared" si="1"/>
        <v>0</v>
      </c>
    </row>
    <row r="64" spans="1:8" ht="30" customHeight="1" thickBot="1">
      <c r="A64" s="62"/>
      <c r="B64" s="63"/>
      <c r="C64" s="64"/>
      <c r="D64" s="42"/>
      <c r="E64" s="43"/>
      <c r="F64" s="41">
        <f t="shared" si="1"/>
        <v>0</v>
      </c>
    </row>
    <row r="65" spans="1:6" ht="30" customHeight="1" thickBot="1">
      <c r="A65" s="74" t="s">
        <v>27</v>
      </c>
      <c r="B65" s="75"/>
      <c r="C65" s="76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2253.3599999999997</v>
      </c>
      <c r="D67" s="48"/>
      <c r="E67" s="31"/>
      <c r="F67" s="31"/>
    </row>
    <row r="68" spans="1:6" ht="15.75">
      <c r="A68" s="15"/>
    </row>
    <row r="69" spans="1:6" ht="60" customHeight="1">
      <c r="A69" s="73" t="s">
        <v>28</v>
      </c>
      <c r="B69" s="73"/>
      <c r="C69" s="73"/>
      <c r="D69" s="73"/>
      <c r="E69" s="73"/>
      <c r="F69" s="73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58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59" t="s">
        <v>3</v>
      </c>
      <c r="B5" s="59"/>
      <c r="C5" s="59"/>
      <c r="D5" s="59"/>
      <c r="E5" s="59"/>
      <c r="F5" s="59"/>
    </row>
    <row r="7" spans="1:6" ht="27">
      <c r="A7" s="59" t="s">
        <v>4</v>
      </c>
      <c r="B7" s="59"/>
      <c r="C7" s="59"/>
      <c r="D7" s="59"/>
      <c r="E7" s="59"/>
      <c r="F7" s="59"/>
    </row>
    <row r="9" spans="1:6" ht="26.25">
      <c r="A9" s="2"/>
    </row>
    <row r="11" spans="1:6" ht="15.75">
      <c r="A11" s="4" t="s">
        <v>5</v>
      </c>
      <c r="B11" s="30"/>
      <c r="C11" s="60" t="s">
        <v>95</v>
      </c>
      <c r="D11" s="60"/>
      <c r="E11" s="60"/>
      <c r="F11" s="60"/>
    </row>
    <row r="13" spans="1:6">
      <c r="A13" s="3"/>
    </row>
    <row r="15" spans="1:6" ht="18.75">
      <c r="A15" s="51" t="s">
        <v>56</v>
      </c>
      <c r="D15" s="51" t="s">
        <v>96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61" t="s">
        <v>36</v>
      </c>
      <c r="B27" s="61"/>
      <c r="C27" s="61"/>
      <c r="D27" s="61"/>
      <c r="E27" s="61"/>
      <c r="F27" s="61"/>
    </row>
    <row r="29" spans="1:6">
      <c r="A29" s="58"/>
      <c r="B29" s="58"/>
      <c r="C29" s="58"/>
      <c r="D29" s="58"/>
      <c r="E29" s="58"/>
      <c r="F29" s="58"/>
    </row>
    <row r="30" spans="1:6">
      <c r="A30" s="58"/>
      <c r="B30" s="58"/>
      <c r="C30" s="58"/>
      <c r="D30" s="58"/>
      <c r="E30" s="58"/>
      <c r="F30" s="58"/>
    </row>
    <row r="31" spans="1:6" ht="22.5">
      <c r="A31" s="65" t="s">
        <v>7</v>
      </c>
      <c r="B31" s="65"/>
      <c r="C31" s="65"/>
      <c r="D31" s="65"/>
      <c r="E31" s="65"/>
      <c r="F31" s="65"/>
    </row>
    <row r="32" spans="1:6" ht="16.5" thickBot="1">
      <c r="A32" s="5"/>
    </row>
    <row r="33" spans="1:6">
      <c r="A33" s="66" t="s">
        <v>8</v>
      </c>
      <c r="B33" s="66" t="s">
        <v>9</v>
      </c>
      <c r="C33" s="66" t="s">
        <v>10</v>
      </c>
      <c r="D33" s="66" t="s">
        <v>40</v>
      </c>
      <c r="E33" s="66" t="s">
        <v>11</v>
      </c>
      <c r="F33" s="66" t="s">
        <v>12</v>
      </c>
    </row>
    <row r="34" spans="1:6" ht="29.25" customHeight="1" thickBot="1">
      <c r="A34" s="67"/>
      <c r="B34" s="67"/>
      <c r="C34" s="67"/>
      <c r="D34" s="67"/>
      <c r="E34" s="67"/>
      <c r="F34" s="67"/>
    </row>
    <row r="35" spans="1:6" ht="30" customHeight="1" thickBot="1">
      <c r="A35" s="6" t="s">
        <v>94</v>
      </c>
      <c r="B35" s="7" t="s">
        <v>81</v>
      </c>
      <c r="C35" s="7">
        <v>15</v>
      </c>
      <c r="D35" s="7">
        <v>3</v>
      </c>
      <c r="E35" s="7">
        <v>403.06</v>
      </c>
      <c r="F35" s="22">
        <f t="shared" ref="F35:F43" si="0">C35*D35*E35</f>
        <v>18137.7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/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 t="s">
        <v>63</v>
      </c>
      <c r="E49" s="36">
        <f>IF(ISBLANK(D49),0,(C49/100)*SUM(F35:F44))</f>
        <v>217.6524</v>
      </c>
    </row>
    <row r="50" spans="1:8" ht="30" customHeight="1" thickBot="1">
      <c r="A50" s="21" t="s">
        <v>51</v>
      </c>
      <c r="B50" s="21"/>
      <c r="C50" s="37">
        <v>0.2</v>
      </c>
      <c r="D50" s="68">
        <f>(SUM(F35:F44)+SUM(E46:E49)+F65)*C50</f>
        <v>3771.0704800000003</v>
      </c>
      <c r="E50" s="69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22126.420000000002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70" t="s">
        <v>23</v>
      </c>
      <c r="B55" s="71"/>
      <c r="C55" s="72"/>
      <c r="D55" s="18" t="s">
        <v>24</v>
      </c>
      <c r="E55" s="18" t="s">
        <v>25</v>
      </c>
      <c r="F55" s="18" t="s">
        <v>26</v>
      </c>
    </row>
    <row r="56" spans="1:8" ht="30" customHeight="1" thickBot="1">
      <c r="A56" s="62" t="s">
        <v>97</v>
      </c>
      <c r="B56" s="63"/>
      <c r="C56" s="64"/>
      <c r="D56" s="40">
        <v>1</v>
      </c>
      <c r="E56" s="41">
        <v>210</v>
      </c>
      <c r="F56" s="41">
        <f t="shared" ref="F56:F64" si="2">D56*E56</f>
        <v>210</v>
      </c>
    </row>
    <row r="57" spans="1:8" ht="30" customHeight="1" thickBot="1">
      <c r="A57" s="62" t="s">
        <v>98</v>
      </c>
      <c r="B57" s="63"/>
      <c r="C57" s="64"/>
      <c r="D57" s="40">
        <v>1</v>
      </c>
      <c r="E57" s="41">
        <v>100</v>
      </c>
      <c r="F57" s="41">
        <f t="shared" si="2"/>
        <v>100</v>
      </c>
    </row>
    <row r="58" spans="1:8" ht="30" customHeight="1" thickBot="1">
      <c r="A58" s="62" t="s">
        <v>99</v>
      </c>
      <c r="B58" s="63"/>
      <c r="C58" s="64"/>
      <c r="D58" s="40">
        <v>1</v>
      </c>
      <c r="E58" s="41">
        <v>190</v>
      </c>
      <c r="F58" s="41">
        <f t="shared" si="2"/>
        <v>190</v>
      </c>
    </row>
    <row r="59" spans="1:8" ht="30" customHeight="1" thickBot="1">
      <c r="A59" s="62"/>
      <c r="B59" s="63"/>
      <c r="C59" s="64"/>
      <c r="D59" s="40"/>
      <c r="E59" s="41"/>
      <c r="F59" s="41">
        <f t="shared" si="2"/>
        <v>0</v>
      </c>
    </row>
    <row r="60" spans="1:8" ht="30" customHeight="1" thickBot="1">
      <c r="A60" s="62"/>
      <c r="B60" s="63"/>
      <c r="C60" s="64"/>
      <c r="D60" s="40"/>
      <c r="E60" s="41"/>
      <c r="F60" s="41">
        <f t="shared" si="2"/>
        <v>0</v>
      </c>
    </row>
    <row r="61" spans="1:8" ht="30" customHeight="1" thickBot="1">
      <c r="A61" s="62"/>
      <c r="B61" s="63"/>
      <c r="C61" s="64"/>
      <c r="D61" s="40"/>
      <c r="E61" s="41"/>
      <c r="F61" s="41">
        <f t="shared" si="2"/>
        <v>0</v>
      </c>
    </row>
    <row r="62" spans="1:8" ht="30" customHeight="1" thickBot="1">
      <c r="A62" s="62"/>
      <c r="B62" s="63"/>
      <c r="C62" s="64"/>
      <c r="D62" s="40"/>
      <c r="E62" s="41"/>
      <c r="F62" s="41">
        <f t="shared" si="2"/>
        <v>0</v>
      </c>
    </row>
    <row r="63" spans="1:8" ht="30" customHeight="1" thickBot="1">
      <c r="A63" s="62"/>
      <c r="B63" s="63"/>
      <c r="C63" s="64"/>
      <c r="D63" s="40"/>
      <c r="E63" s="41"/>
      <c r="F63" s="41">
        <f t="shared" si="2"/>
        <v>0</v>
      </c>
    </row>
    <row r="64" spans="1:8" ht="30" customHeight="1" thickBot="1">
      <c r="A64" s="62"/>
      <c r="B64" s="63"/>
      <c r="C64" s="64"/>
      <c r="D64" s="42"/>
      <c r="E64" s="43"/>
      <c r="F64" s="41">
        <f t="shared" si="2"/>
        <v>0</v>
      </c>
    </row>
    <row r="65" spans="1:6" ht="30" customHeight="1" thickBot="1">
      <c r="A65" s="74" t="s">
        <v>27</v>
      </c>
      <c r="B65" s="75"/>
      <c r="C65" s="76"/>
      <c r="D65" s="44"/>
      <c r="E65" s="45"/>
      <c r="F65" s="46">
        <f>SUM(F56:F64)</f>
        <v>500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22626.420000000002</v>
      </c>
      <c r="D67" s="48"/>
      <c r="E67" s="31"/>
      <c r="F67" s="31"/>
    </row>
    <row r="68" spans="1:6" ht="15.75">
      <c r="A68" s="15"/>
    </row>
    <row r="69" spans="1:6" ht="60" customHeight="1">
      <c r="A69" s="73" t="s">
        <v>28</v>
      </c>
      <c r="B69" s="73"/>
      <c r="C69" s="73"/>
      <c r="D69" s="73"/>
      <c r="E69" s="73"/>
      <c r="F69" s="73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55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59" t="s">
        <v>3</v>
      </c>
      <c r="B5" s="59"/>
      <c r="C5" s="59"/>
      <c r="D5" s="59"/>
      <c r="E5" s="59"/>
      <c r="F5" s="59"/>
    </row>
    <row r="7" spans="1:6" ht="27">
      <c r="A7" s="59" t="s">
        <v>4</v>
      </c>
      <c r="B7" s="59"/>
      <c r="C7" s="59"/>
      <c r="D7" s="59"/>
      <c r="E7" s="59"/>
      <c r="F7" s="59"/>
    </row>
    <row r="9" spans="1:6" ht="26.25">
      <c r="A9" s="2"/>
    </row>
    <row r="11" spans="1:6" ht="15.75">
      <c r="A11" s="4" t="s">
        <v>5</v>
      </c>
      <c r="B11" s="30"/>
      <c r="C11" s="60" t="s">
        <v>68</v>
      </c>
      <c r="D11" s="60"/>
      <c r="E11" s="60"/>
      <c r="F11" s="60"/>
    </row>
    <row r="13" spans="1:6">
      <c r="A13" s="3"/>
    </row>
    <row r="15" spans="1:6" ht="18.75">
      <c r="A15" s="51" t="s">
        <v>56</v>
      </c>
      <c r="D15" s="51" t="s">
        <v>66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61" t="s">
        <v>36</v>
      </c>
      <c r="B27" s="61"/>
      <c r="C27" s="61"/>
      <c r="D27" s="61"/>
      <c r="E27" s="61"/>
      <c r="F27" s="61"/>
    </row>
    <row r="29" spans="1:6">
      <c r="A29" s="58"/>
      <c r="B29" s="58"/>
      <c r="C29" s="58"/>
      <c r="D29" s="58"/>
      <c r="E29" s="58"/>
      <c r="F29" s="58"/>
    </row>
    <row r="30" spans="1:6">
      <c r="A30" s="58"/>
      <c r="B30" s="58"/>
      <c r="C30" s="58"/>
      <c r="D30" s="58"/>
      <c r="E30" s="58"/>
      <c r="F30" s="58"/>
    </row>
    <row r="31" spans="1:6" ht="22.5">
      <c r="A31" s="65" t="s">
        <v>7</v>
      </c>
      <c r="B31" s="65"/>
      <c r="C31" s="65"/>
      <c r="D31" s="65"/>
      <c r="E31" s="65"/>
      <c r="F31" s="65"/>
    </row>
    <row r="32" spans="1:6" ht="16.5" thickBot="1">
      <c r="A32" s="5"/>
    </row>
    <row r="33" spans="1:6">
      <c r="A33" s="66" t="s">
        <v>8</v>
      </c>
      <c r="B33" s="66" t="s">
        <v>9</v>
      </c>
      <c r="C33" s="66" t="s">
        <v>10</v>
      </c>
      <c r="D33" s="66" t="s">
        <v>40</v>
      </c>
      <c r="E33" s="66" t="s">
        <v>11</v>
      </c>
      <c r="F33" s="66" t="s">
        <v>12</v>
      </c>
    </row>
    <row r="34" spans="1:6" ht="29.25" customHeight="1" thickBot="1">
      <c r="A34" s="67"/>
      <c r="B34" s="67"/>
      <c r="C34" s="67"/>
      <c r="D34" s="67"/>
      <c r="E34" s="67"/>
      <c r="F34" s="67"/>
    </row>
    <row r="35" spans="1:6" ht="30" customHeight="1" thickBot="1">
      <c r="A35" s="6" t="s">
        <v>69</v>
      </c>
      <c r="B35" s="7" t="s">
        <v>48</v>
      </c>
      <c r="C35" s="7">
        <v>1</v>
      </c>
      <c r="D35" s="7">
        <v>2</v>
      </c>
      <c r="E35" s="7">
        <v>403.06</v>
      </c>
      <c r="F35" s="22">
        <f t="shared" ref="F35:F44" si="0">C35*D35*E35</f>
        <v>806.12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0.2</v>
      </c>
      <c r="D50" s="68">
        <f>(SUM(F35:F44)+SUM(E46:E49)+F65)*C50</f>
        <v>261.22399999999999</v>
      </c>
      <c r="E50" s="69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1067.3400000000001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70" t="s">
        <v>23</v>
      </c>
      <c r="B55" s="71"/>
      <c r="C55" s="72"/>
      <c r="D55" s="18" t="s">
        <v>24</v>
      </c>
      <c r="E55" s="18" t="s">
        <v>25</v>
      </c>
      <c r="F55" s="18" t="s">
        <v>26</v>
      </c>
    </row>
    <row r="56" spans="1:8" ht="30" customHeight="1" thickBot="1">
      <c r="A56" s="62" t="s">
        <v>53</v>
      </c>
      <c r="B56" s="63"/>
      <c r="C56" s="64"/>
      <c r="D56" s="40">
        <v>1</v>
      </c>
      <c r="E56" s="41">
        <v>290</v>
      </c>
      <c r="F56" s="41">
        <f t="shared" ref="F56:F64" si="2">D56*E56</f>
        <v>290</v>
      </c>
    </row>
    <row r="57" spans="1:8" ht="30" customHeight="1" thickBot="1">
      <c r="A57" s="62" t="s">
        <v>70</v>
      </c>
      <c r="B57" s="63"/>
      <c r="C57" s="64"/>
      <c r="D57" s="40">
        <v>1</v>
      </c>
      <c r="E57" s="41">
        <v>210</v>
      </c>
      <c r="F57" s="41">
        <f t="shared" si="2"/>
        <v>210</v>
      </c>
    </row>
    <row r="58" spans="1:8" ht="30" customHeight="1" thickBot="1">
      <c r="A58" s="62"/>
      <c r="B58" s="63"/>
      <c r="C58" s="64"/>
      <c r="D58" s="40"/>
      <c r="E58" s="41"/>
      <c r="F58" s="41">
        <f t="shared" si="2"/>
        <v>0</v>
      </c>
    </row>
    <row r="59" spans="1:8" ht="30" customHeight="1" thickBot="1">
      <c r="A59" s="62"/>
      <c r="B59" s="63"/>
      <c r="C59" s="64"/>
      <c r="D59" s="40"/>
      <c r="E59" s="41"/>
      <c r="F59" s="41">
        <f t="shared" si="2"/>
        <v>0</v>
      </c>
    </row>
    <row r="60" spans="1:8" ht="30" customHeight="1" thickBot="1">
      <c r="A60" s="62"/>
      <c r="B60" s="63"/>
      <c r="C60" s="64"/>
      <c r="D60" s="40"/>
      <c r="E60" s="41"/>
      <c r="F60" s="41">
        <f t="shared" si="2"/>
        <v>0</v>
      </c>
    </row>
    <row r="61" spans="1:8" ht="30" customHeight="1" thickBot="1">
      <c r="A61" s="62"/>
      <c r="B61" s="63"/>
      <c r="C61" s="64"/>
      <c r="D61" s="40"/>
      <c r="E61" s="41"/>
      <c r="F61" s="41">
        <f t="shared" si="2"/>
        <v>0</v>
      </c>
    </row>
    <row r="62" spans="1:8" ht="30" customHeight="1" thickBot="1">
      <c r="A62" s="62"/>
      <c r="B62" s="63"/>
      <c r="C62" s="64"/>
      <c r="D62" s="40"/>
      <c r="E62" s="41"/>
      <c r="F62" s="41">
        <f t="shared" si="2"/>
        <v>0</v>
      </c>
    </row>
    <row r="63" spans="1:8" ht="30" customHeight="1" thickBot="1">
      <c r="A63" s="62"/>
      <c r="B63" s="63"/>
      <c r="C63" s="64"/>
      <c r="D63" s="40"/>
      <c r="E63" s="41"/>
      <c r="F63" s="41">
        <f t="shared" si="2"/>
        <v>0</v>
      </c>
    </row>
    <row r="64" spans="1:8" ht="30" customHeight="1" thickBot="1">
      <c r="A64" s="62"/>
      <c r="B64" s="63"/>
      <c r="C64" s="64"/>
      <c r="D64" s="42"/>
      <c r="E64" s="43"/>
      <c r="F64" s="41">
        <f t="shared" si="2"/>
        <v>0</v>
      </c>
    </row>
    <row r="65" spans="1:6" ht="30" customHeight="1" thickBot="1">
      <c r="A65" s="74" t="s">
        <v>27</v>
      </c>
      <c r="B65" s="75"/>
      <c r="C65" s="76"/>
      <c r="D65" s="44"/>
      <c r="E65" s="45"/>
      <c r="F65" s="46">
        <f>SUM(F56:F64)</f>
        <v>500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1567.3400000000001</v>
      </c>
      <c r="D67" s="48"/>
      <c r="E67" s="31"/>
      <c r="F67" s="31"/>
    </row>
    <row r="68" spans="1:6" ht="15.75">
      <c r="A68" s="15"/>
    </row>
    <row r="69" spans="1:6" ht="60" customHeight="1">
      <c r="A69" s="73" t="s">
        <v>28</v>
      </c>
      <c r="B69" s="73"/>
      <c r="C69" s="73"/>
      <c r="D69" s="73"/>
      <c r="E69" s="73"/>
      <c r="F69" s="73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58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59" t="s">
        <v>3</v>
      </c>
      <c r="B5" s="59"/>
      <c r="C5" s="59"/>
      <c r="D5" s="59"/>
      <c r="E5" s="59"/>
      <c r="F5" s="59"/>
    </row>
    <row r="7" spans="1:6" ht="27">
      <c r="A7" s="59" t="s">
        <v>4</v>
      </c>
      <c r="B7" s="59"/>
      <c r="C7" s="59"/>
      <c r="D7" s="59"/>
      <c r="E7" s="59"/>
      <c r="F7" s="59"/>
    </row>
    <row r="9" spans="1:6" ht="26.25">
      <c r="A9" s="2"/>
    </row>
    <row r="11" spans="1:6" ht="15.75">
      <c r="A11" s="4" t="s">
        <v>5</v>
      </c>
      <c r="B11" s="30"/>
      <c r="C11" s="60" t="s">
        <v>105</v>
      </c>
      <c r="D11" s="60"/>
      <c r="E11" s="60"/>
      <c r="F11" s="60"/>
    </row>
    <row r="13" spans="1:6">
      <c r="A13" s="3"/>
    </row>
    <row r="15" spans="1:6" ht="18.75">
      <c r="A15" s="51" t="s">
        <v>56</v>
      </c>
      <c r="D15" s="51" t="s">
        <v>66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61" t="s">
        <v>36</v>
      </c>
      <c r="B27" s="61"/>
      <c r="C27" s="61"/>
      <c r="D27" s="61"/>
      <c r="E27" s="61"/>
      <c r="F27" s="61"/>
    </row>
    <row r="29" spans="1:6">
      <c r="A29" s="58"/>
      <c r="B29" s="58"/>
      <c r="C29" s="58"/>
      <c r="D29" s="58"/>
      <c r="E29" s="58"/>
      <c r="F29" s="58"/>
    </row>
    <row r="30" spans="1:6">
      <c r="A30" s="58"/>
      <c r="B30" s="58"/>
      <c r="C30" s="58"/>
      <c r="D30" s="58"/>
      <c r="E30" s="58"/>
      <c r="F30" s="58"/>
    </row>
    <row r="31" spans="1:6" ht="22.5">
      <c r="A31" s="65" t="s">
        <v>7</v>
      </c>
      <c r="B31" s="65"/>
      <c r="C31" s="65"/>
      <c r="D31" s="65"/>
      <c r="E31" s="65"/>
      <c r="F31" s="65"/>
    </row>
    <row r="32" spans="1:6" ht="16.5" thickBot="1">
      <c r="A32" s="5"/>
    </row>
    <row r="33" spans="1:6">
      <c r="A33" s="66" t="s">
        <v>8</v>
      </c>
      <c r="B33" s="66" t="s">
        <v>9</v>
      </c>
      <c r="C33" s="66" t="s">
        <v>10</v>
      </c>
      <c r="D33" s="66" t="s">
        <v>40</v>
      </c>
      <c r="E33" s="66" t="s">
        <v>11</v>
      </c>
      <c r="F33" s="66" t="s">
        <v>12</v>
      </c>
    </row>
    <row r="34" spans="1:6" ht="29.25" customHeight="1" thickBot="1">
      <c r="A34" s="67"/>
      <c r="B34" s="67"/>
      <c r="C34" s="67"/>
      <c r="D34" s="67"/>
      <c r="E34" s="67"/>
      <c r="F34" s="67"/>
    </row>
    <row r="35" spans="1:6" ht="30" customHeight="1" thickBot="1">
      <c r="A35" s="6" t="s">
        <v>104</v>
      </c>
      <c r="B35" s="7" t="s">
        <v>48</v>
      </c>
      <c r="C35" s="7">
        <v>8</v>
      </c>
      <c r="D35" s="7">
        <v>0.4</v>
      </c>
      <c r="E35" s="7">
        <v>403.06</v>
      </c>
      <c r="F35" s="22">
        <f t="shared" ref="F35:F44" si="0">C35*D35*E35</f>
        <v>1289.7920000000001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 t="s">
        <v>63</v>
      </c>
      <c r="E49" s="36">
        <f>IF(ISBLANK(D49),0,(C49/100)*SUM(F35:F44))</f>
        <v>15.477504000000001</v>
      </c>
    </row>
    <row r="50" spans="1:8" ht="30" customHeight="1" thickBot="1">
      <c r="A50" s="21" t="s">
        <v>51</v>
      </c>
      <c r="B50" s="21"/>
      <c r="C50" s="37">
        <v>0</v>
      </c>
      <c r="D50" s="68">
        <f>(SUM(F35:F44)+SUM(E46:E49)+F65)*C50</f>
        <v>0</v>
      </c>
      <c r="E50" s="69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1305.27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70" t="s">
        <v>23</v>
      </c>
      <c r="B55" s="71"/>
      <c r="C55" s="72"/>
      <c r="D55" s="55" t="s">
        <v>24</v>
      </c>
      <c r="E55" s="55" t="s">
        <v>25</v>
      </c>
      <c r="F55" s="55" t="s">
        <v>26</v>
      </c>
    </row>
    <row r="56" spans="1:8" ht="30" customHeight="1" thickBot="1">
      <c r="A56" s="62"/>
      <c r="B56" s="63"/>
      <c r="C56" s="64"/>
      <c r="D56" s="40"/>
      <c r="E56" s="41"/>
      <c r="F56" s="41">
        <f t="shared" ref="F56:F64" si="2">D56*E56</f>
        <v>0</v>
      </c>
    </row>
    <row r="57" spans="1:8" ht="30" customHeight="1" thickBot="1">
      <c r="A57" s="62"/>
      <c r="B57" s="63"/>
      <c r="C57" s="64"/>
      <c r="D57" s="40"/>
      <c r="E57" s="41"/>
      <c r="F57" s="41">
        <f t="shared" si="2"/>
        <v>0</v>
      </c>
    </row>
    <row r="58" spans="1:8" ht="30" customHeight="1" thickBot="1">
      <c r="A58" s="62"/>
      <c r="B58" s="63"/>
      <c r="C58" s="64"/>
      <c r="D58" s="40"/>
      <c r="E58" s="41"/>
      <c r="F58" s="41">
        <f t="shared" si="2"/>
        <v>0</v>
      </c>
    </row>
    <row r="59" spans="1:8" ht="30" customHeight="1" thickBot="1">
      <c r="A59" s="62"/>
      <c r="B59" s="63"/>
      <c r="C59" s="64"/>
      <c r="D59" s="40"/>
      <c r="E59" s="41"/>
      <c r="F59" s="41">
        <f t="shared" si="2"/>
        <v>0</v>
      </c>
    </row>
    <row r="60" spans="1:8" ht="30" customHeight="1" thickBot="1">
      <c r="A60" s="62"/>
      <c r="B60" s="63"/>
      <c r="C60" s="64"/>
      <c r="D60" s="40"/>
      <c r="E60" s="41"/>
      <c r="F60" s="41">
        <f t="shared" si="2"/>
        <v>0</v>
      </c>
    </row>
    <row r="61" spans="1:8" ht="30" customHeight="1" thickBot="1">
      <c r="A61" s="62"/>
      <c r="B61" s="63"/>
      <c r="C61" s="64"/>
      <c r="D61" s="40"/>
      <c r="E61" s="41"/>
      <c r="F61" s="41">
        <f t="shared" si="2"/>
        <v>0</v>
      </c>
    </row>
    <row r="62" spans="1:8" ht="30" customHeight="1" thickBot="1">
      <c r="A62" s="62"/>
      <c r="B62" s="63"/>
      <c r="C62" s="64"/>
      <c r="D62" s="40"/>
      <c r="E62" s="41"/>
      <c r="F62" s="41">
        <f t="shared" si="2"/>
        <v>0</v>
      </c>
    </row>
    <row r="63" spans="1:8" ht="30" customHeight="1" thickBot="1">
      <c r="A63" s="62"/>
      <c r="B63" s="63"/>
      <c r="C63" s="64"/>
      <c r="D63" s="40"/>
      <c r="E63" s="41"/>
      <c r="F63" s="41">
        <f t="shared" si="2"/>
        <v>0</v>
      </c>
    </row>
    <row r="64" spans="1:8" ht="30" customHeight="1" thickBot="1">
      <c r="A64" s="62"/>
      <c r="B64" s="63"/>
      <c r="C64" s="64"/>
      <c r="D64" s="42"/>
      <c r="E64" s="43"/>
      <c r="F64" s="41">
        <f t="shared" si="2"/>
        <v>0</v>
      </c>
    </row>
    <row r="65" spans="1:6" ht="30" customHeight="1" thickBot="1">
      <c r="A65" s="74" t="s">
        <v>27</v>
      </c>
      <c r="B65" s="75"/>
      <c r="C65" s="76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1305.27</v>
      </c>
      <c r="D67" s="48"/>
      <c r="E67" s="31"/>
      <c r="F67" s="31"/>
    </row>
    <row r="68" spans="1:6" ht="15.75">
      <c r="A68" s="15"/>
    </row>
    <row r="69" spans="1:6" ht="60" customHeight="1">
      <c r="A69" s="73" t="s">
        <v>28</v>
      </c>
      <c r="B69" s="73"/>
      <c r="C69" s="73"/>
      <c r="D69" s="73"/>
      <c r="E69" s="73"/>
      <c r="F69" s="73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58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59" t="s">
        <v>3</v>
      </c>
      <c r="B5" s="59"/>
      <c r="C5" s="59"/>
      <c r="D5" s="59"/>
      <c r="E5" s="59"/>
      <c r="F5" s="59"/>
    </row>
    <row r="7" spans="1:6" ht="27">
      <c r="A7" s="59" t="s">
        <v>4</v>
      </c>
      <c r="B7" s="59"/>
      <c r="C7" s="59"/>
      <c r="D7" s="59"/>
      <c r="E7" s="59"/>
      <c r="F7" s="59"/>
    </row>
    <row r="9" spans="1:6" ht="26.25">
      <c r="A9" s="2"/>
    </row>
    <row r="11" spans="1:6" ht="15.75">
      <c r="A11" s="4" t="s">
        <v>5</v>
      </c>
      <c r="B11" s="30"/>
      <c r="C11" s="60" t="s">
        <v>110</v>
      </c>
      <c r="D11" s="60"/>
      <c r="E11" s="60"/>
      <c r="F11" s="60"/>
    </row>
    <row r="13" spans="1:6">
      <c r="A13" s="3"/>
    </row>
    <row r="15" spans="1:6" ht="18.75">
      <c r="A15" s="51" t="s">
        <v>56</v>
      </c>
      <c r="D15" s="51" t="s">
        <v>111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61" t="s">
        <v>36</v>
      </c>
      <c r="B27" s="61"/>
      <c r="C27" s="61"/>
      <c r="D27" s="61"/>
      <c r="E27" s="61"/>
      <c r="F27" s="61"/>
    </row>
    <row r="29" spans="1:6">
      <c r="A29" s="58"/>
      <c r="B29" s="58"/>
      <c r="C29" s="58"/>
      <c r="D29" s="58"/>
      <c r="E29" s="58"/>
      <c r="F29" s="58"/>
    </row>
    <row r="30" spans="1:6">
      <c r="A30" s="58"/>
      <c r="B30" s="58"/>
      <c r="C30" s="58"/>
      <c r="D30" s="58"/>
      <c r="E30" s="58"/>
      <c r="F30" s="58"/>
    </row>
    <row r="31" spans="1:6" ht="22.5">
      <c r="A31" s="65" t="s">
        <v>7</v>
      </c>
      <c r="B31" s="65"/>
      <c r="C31" s="65"/>
      <c r="D31" s="65"/>
      <c r="E31" s="65"/>
      <c r="F31" s="65"/>
    </row>
    <row r="32" spans="1:6" ht="16.5" thickBot="1">
      <c r="A32" s="5"/>
    </row>
    <row r="33" spans="1:6">
      <c r="A33" s="66" t="s">
        <v>8</v>
      </c>
      <c r="B33" s="66" t="s">
        <v>9</v>
      </c>
      <c r="C33" s="66" t="s">
        <v>10</v>
      </c>
      <c r="D33" s="66" t="s">
        <v>40</v>
      </c>
      <c r="E33" s="66" t="s">
        <v>11</v>
      </c>
      <c r="F33" s="66" t="s">
        <v>12</v>
      </c>
    </row>
    <row r="34" spans="1:6" ht="29.25" customHeight="1" thickBot="1">
      <c r="A34" s="67"/>
      <c r="B34" s="67"/>
      <c r="C34" s="67"/>
      <c r="D34" s="67"/>
      <c r="E34" s="67"/>
      <c r="F34" s="67"/>
    </row>
    <row r="35" spans="1:6" ht="30" customHeight="1" thickBot="1">
      <c r="A35" s="6" t="s">
        <v>112</v>
      </c>
      <c r="B35" s="7" t="s">
        <v>61</v>
      </c>
      <c r="C35" s="7">
        <v>8</v>
      </c>
      <c r="D35" s="7">
        <v>1</v>
      </c>
      <c r="E35" s="7">
        <v>278.33</v>
      </c>
      <c r="F35" s="22">
        <f t="shared" ref="F35:F43" si="0">C35*D35*E35</f>
        <v>2226.64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/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54" t="s">
        <v>63</v>
      </c>
      <c r="E48" s="36">
        <f t="shared" si="1"/>
        <v>26.71968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68">
        <f>(SUM(F35:F44)+SUM(E46:E49)+F65)*C50</f>
        <v>0</v>
      </c>
      <c r="E50" s="69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2253.3599999999997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70" t="s">
        <v>23</v>
      </c>
      <c r="B55" s="71"/>
      <c r="C55" s="72"/>
      <c r="D55" s="18" t="s">
        <v>24</v>
      </c>
      <c r="E55" s="18" t="s">
        <v>25</v>
      </c>
      <c r="F55" s="18" t="s">
        <v>26</v>
      </c>
    </row>
    <row r="56" spans="1:8" ht="30" customHeight="1" thickBot="1">
      <c r="A56" s="62"/>
      <c r="B56" s="63"/>
      <c r="C56" s="64"/>
      <c r="D56" s="40"/>
      <c r="E56" s="41"/>
      <c r="F56" s="41">
        <f t="shared" ref="F56:F64" si="2">D56*E56</f>
        <v>0</v>
      </c>
    </row>
    <row r="57" spans="1:8" ht="30" customHeight="1" thickBot="1">
      <c r="A57" s="62"/>
      <c r="B57" s="63"/>
      <c r="C57" s="64"/>
      <c r="D57" s="40"/>
      <c r="E57" s="41"/>
      <c r="F57" s="41">
        <f t="shared" si="2"/>
        <v>0</v>
      </c>
    </row>
    <row r="58" spans="1:8" ht="30" customHeight="1" thickBot="1">
      <c r="A58" s="62"/>
      <c r="B58" s="63"/>
      <c r="C58" s="64"/>
      <c r="D58" s="40"/>
      <c r="E58" s="41"/>
      <c r="F58" s="41">
        <f t="shared" si="2"/>
        <v>0</v>
      </c>
    </row>
    <row r="59" spans="1:8" ht="30" customHeight="1" thickBot="1">
      <c r="A59" s="62"/>
      <c r="B59" s="63"/>
      <c r="C59" s="64"/>
      <c r="D59" s="40"/>
      <c r="E59" s="41"/>
      <c r="F59" s="41">
        <f t="shared" si="2"/>
        <v>0</v>
      </c>
    </row>
    <row r="60" spans="1:8" ht="30" customHeight="1" thickBot="1">
      <c r="A60" s="62"/>
      <c r="B60" s="63"/>
      <c r="C60" s="64"/>
      <c r="D60" s="40"/>
      <c r="E60" s="41"/>
      <c r="F60" s="41">
        <f t="shared" si="2"/>
        <v>0</v>
      </c>
    </row>
    <row r="61" spans="1:8" ht="30" customHeight="1" thickBot="1">
      <c r="A61" s="62"/>
      <c r="B61" s="63"/>
      <c r="C61" s="64"/>
      <c r="D61" s="40"/>
      <c r="E61" s="41"/>
      <c r="F61" s="41">
        <f t="shared" si="2"/>
        <v>0</v>
      </c>
    </row>
    <row r="62" spans="1:8" ht="30" customHeight="1" thickBot="1">
      <c r="A62" s="62"/>
      <c r="B62" s="63"/>
      <c r="C62" s="64"/>
      <c r="D62" s="40"/>
      <c r="E62" s="41"/>
      <c r="F62" s="41">
        <f t="shared" si="2"/>
        <v>0</v>
      </c>
    </row>
    <row r="63" spans="1:8" ht="30" customHeight="1" thickBot="1">
      <c r="A63" s="62"/>
      <c r="B63" s="63"/>
      <c r="C63" s="64"/>
      <c r="D63" s="40"/>
      <c r="E63" s="41"/>
      <c r="F63" s="41">
        <f t="shared" si="2"/>
        <v>0</v>
      </c>
    </row>
    <row r="64" spans="1:8" ht="30" customHeight="1" thickBot="1">
      <c r="A64" s="62"/>
      <c r="B64" s="63"/>
      <c r="C64" s="64"/>
      <c r="D64" s="42"/>
      <c r="E64" s="43"/>
      <c r="F64" s="41">
        <f t="shared" si="2"/>
        <v>0</v>
      </c>
    </row>
    <row r="65" spans="1:6" ht="30" customHeight="1" thickBot="1">
      <c r="A65" s="74" t="s">
        <v>27</v>
      </c>
      <c r="B65" s="75"/>
      <c r="C65" s="76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2253.3599999999997</v>
      </c>
      <c r="D67" s="48"/>
      <c r="E67" s="31"/>
      <c r="F67" s="31"/>
    </row>
    <row r="68" spans="1:6" ht="15.75">
      <c r="A68" s="15"/>
    </row>
    <row r="69" spans="1:6" ht="60" customHeight="1">
      <c r="A69" s="73" t="s">
        <v>28</v>
      </c>
      <c r="B69" s="73"/>
      <c r="C69" s="73"/>
      <c r="D69" s="73"/>
      <c r="E69" s="73"/>
      <c r="F69" s="73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19" zoomScaleNormal="100" workbookViewId="0">
      <selection activeCell="D15" sqref="D1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59" t="s">
        <v>3</v>
      </c>
      <c r="B5" s="59"/>
      <c r="C5" s="59"/>
      <c r="D5" s="59"/>
      <c r="E5" s="59"/>
      <c r="F5" s="59"/>
    </row>
    <row r="7" spans="1:6" ht="27">
      <c r="A7" s="59" t="s">
        <v>4</v>
      </c>
      <c r="B7" s="59"/>
      <c r="C7" s="59"/>
      <c r="D7" s="59"/>
      <c r="E7" s="59"/>
      <c r="F7" s="59"/>
    </row>
    <row r="9" spans="1:6" ht="26.25">
      <c r="A9" s="2"/>
    </row>
    <row r="11" spans="1:6" ht="15.75">
      <c r="A11" s="4" t="s">
        <v>5</v>
      </c>
      <c r="B11" s="30"/>
      <c r="C11" s="60" t="s">
        <v>58</v>
      </c>
      <c r="D11" s="60"/>
      <c r="E11" s="60"/>
      <c r="F11" s="60"/>
    </row>
    <row r="13" spans="1:6">
      <c r="A13" s="3"/>
    </row>
    <row r="15" spans="1:6" ht="18.75">
      <c r="A15" s="51" t="s">
        <v>56</v>
      </c>
      <c r="D15" s="51"/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61" t="s">
        <v>36</v>
      </c>
      <c r="B27" s="61"/>
      <c r="C27" s="61"/>
      <c r="D27" s="61"/>
      <c r="E27" s="61"/>
      <c r="F27" s="61"/>
    </row>
    <row r="29" spans="1:6">
      <c r="A29" s="58"/>
      <c r="B29" s="58"/>
      <c r="C29" s="58"/>
      <c r="D29" s="58"/>
      <c r="E29" s="58"/>
      <c r="F29" s="58"/>
    </row>
    <row r="30" spans="1:6">
      <c r="A30" s="58"/>
      <c r="B30" s="58"/>
      <c r="C30" s="58"/>
      <c r="D30" s="58"/>
      <c r="E30" s="58"/>
      <c r="F30" s="58"/>
    </row>
    <row r="31" spans="1:6" ht="22.5">
      <c r="A31" s="65" t="s">
        <v>7</v>
      </c>
      <c r="B31" s="65"/>
      <c r="C31" s="65"/>
      <c r="D31" s="65"/>
      <c r="E31" s="65"/>
      <c r="F31" s="65"/>
    </row>
    <row r="32" spans="1:6" ht="16.5" thickBot="1">
      <c r="A32" s="5"/>
    </row>
    <row r="33" spans="1:6">
      <c r="A33" s="66" t="s">
        <v>8</v>
      </c>
      <c r="B33" s="66" t="s">
        <v>9</v>
      </c>
      <c r="C33" s="66" t="s">
        <v>10</v>
      </c>
      <c r="D33" s="66" t="s">
        <v>40</v>
      </c>
      <c r="E33" s="66" t="s">
        <v>11</v>
      </c>
      <c r="F33" s="66" t="s">
        <v>12</v>
      </c>
    </row>
    <row r="34" spans="1:6" ht="29.25" customHeight="1" thickBot="1">
      <c r="A34" s="67"/>
      <c r="B34" s="67"/>
      <c r="C34" s="67"/>
      <c r="D34" s="67"/>
      <c r="E34" s="67"/>
      <c r="F34" s="67"/>
    </row>
    <row r="35" spans="1:6" ht="30" customHeight="1" thickBot="1">
      <c r="A35" s="6"/>
      <c r="B35" s="7"/>
      <c r="C35" s="7"/>
      <c r="D35" s="7"/>
      <c r="E35" s="7"/>
      <c r="F35" s="22">
        <f t="shared" ref="F35:F44" si="0">C35*D35*E35</f>
        <v>0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68">
        <f>(SUM(F35:F44)+SUM(E46:E49)+F65)*C50</f>
        <v>0</v>
      </c>
      <c r="E50" s="69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0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70" t="s">
        <v>23</v>
      </c>
      <c r="B55" s="71"/>
      <c r="C55" s="72"/>
      <c r="D55" s="18" t="s">
        <v>24</v>
      </c>
      <c r="E55" s="18" t="s">
        <v>25</v>
      </c>
      <c r="F55" s="18" t="s">
        <v>26</v>
      </c>
    </row>
    <row r="56" spans="1:8" ht="30" customHeight="1" thickBot="1">
      <c r="A56" s="62"/>
      <c r="B56" s="63"/>
      <c r="C56" s="64"/>
      <c r="D56" s="40"/>
      <c r="E56" s="41"/>
      <c r="F56" s="41"/>
    </row>
    <row r="57" spans="1:8" ht="30" customHeight="1" thickBot="1">
      <c r="A57" s="62"/>
      <c r="B57" s="63"/>
      <c r="C57" s="64"/>
      <c r="D57" s="40"/>
      <c r="E57" s="41"/>
      <c r="F57" s="41">
        <f t="shared" ref="F57:F64" si="2">D57*E57</f>
        <v>0</v>
      </c>
    </row>
    <row r="58" spans="1:8" ht="30" customHeight="1" thickBot="1">
      <c r="A58" s="62"/>
      <c r="B58" s="63"/>
      <c r="C58" s="64"/>
      <c r="D58" s="40"/>
      <c r="E58" s="41"/>
      <c r="F58" s="41">
        <f t="shared" si="2"/>
        <v>0</v>
      </c>
    </row>
    <row r="59" spans="1:8" ht="30" customHeight="1" thickBot="1">
      <c r="A59" s="62"/>
      <c r="B59" s="63"/>
      <c r="C59" s="64"/>
      <c r="D59" s="40"/>
      <c r="E59" s="41"/>
      <c r="F59" s="41">
        <f t="shared" si="2"/>
        <v>0</v>
      </c>
    </row>
    <row r="60" spans="1:8" ht="30" customHeight="1" thickBot="1">
      <c r="A60" s="62"/>
      <c r="B60" s="63"/>
      <c r="C60" s="64"/>
      <c r="D60" s="40"/>
      <c r="E60" s="41"/>
      <c r="F60" s="41">
        <f t="shared" si="2"/>
        <v>0</v>
      </c>
    </row>
    <row r="61" spans="1:8" ht="30" customHeight="1" thickBot="1">
      <c r="A61" s="62"/>
      <c r="B61" s="63"/>
      <c r="C61" s="64"/>
      <c r="D61" s="40"/>
      <c r="E61" s="41"/>
      <c r="F61" s="41">
        <f t="shared" si="2"/>
        <v>0</v>
      </c>
    </row>
    <row r="62" spans="1:8" ht="30" customHeight="1" thickBot="1">
      <c r="A62" s="62"/>
      <c r="B62" s="63"/>
      <c r="C62" s="64"/>
      <c r="D62" s="40"/>
      <c r="E62" s="41"/>
      <c r="F62" s="41">
        <f t="shared" si="2"/>
        <v>0</v>
      </c>
    </row>
    <row r="63" spans="1:8" ht="30" customHeight="1" thickBot="1">
      <c r="A63" s="62"/>
      <c r="B63" s="63"/>
      <c r="C63" s="64"/>
      <c r="D63" s="40"/>
      <c r="E63" s="41"/>
      <c r="F63" s="41">
        <f t="shared" si="2"/>
        <v>0</v>
      </c>
    </row>
    <row r="64" spans="1:8" ht="30" customHeight="1" thickBot="1">
      <c r="A64" s="62"/>
      <c r="B64" s="63"/>
      <c r="C64" s="64"/>
      <c r="D64" s="42"/>
      <c r="E64" s="43"/>
      <c r="F64" s="41">
        <f t="shared" si="2"/>
        <v>0</v>
      </c>
    </row>
    <row r="65" spans="1:6" ht="30" customHeight="1" thickBot="1">
      <c r="A65" s="74" t="s">
        <v>27</v>
      </c>
      <c r="B65" s="75"/>
      <c r="C65" s="76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0</v>
      </c>
      <c r="D67" s="48"/>
      <c r="E67" s="31"/>
      <c r="F67" s="31"/>
    </row>
    <row r="68" spans="1:6" ht="15.75">
      <c r="A68" s="15"/>
    </row>
    <row r="69" spans="1:6" ht="60" customHeight="1">
      <c r="A69" s="73" t="s">
        <v>28</v>
      </c>
      <c r="B69" s="73"/>
      <c r="C69" s="73"/>
      <c r="D69" s="73"/>
      <c r="E69" s="73"/>
      <c r="F69" s="73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F54"/>
  <sheetViews>
    <sheetView topLeftCell="A34" zoomScaleNormal="100" workbookViewId="0">
      <selection activeCell="B35" sqref="B35"/>
    </sheetView>
  </sheetViews>
  <sheetFormatPr defaultRowHeight="15"/>
  <cols>
    <col min="1" max="1" width="42" customWidth="1"/>
    <col min="2" max="2" width="16.7109375" customWidth="1"/>
    <col min="3" max="4" width="17.28515625" customWidth="1"/>
    <col min="5" max="5" width="19" customWidth="1"/>
    <col min="6" max="6" width="13.140625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59" t="s">
        <v>3</v>
      </c>
      <c r="B5" s="59"/>
      <c r="C5" s="59"/>
      <c r="D5" s="59"/>
      <c r="E5" s="59"/>
      <c r="F5" s="59"/>
    </row>
    <row r="7" spans="1:6" ht="27">
      <c r="A7" s="59" t="s">
        <v>4</v>
      </c>
      <c r="B7" s="59"/>
      <c r="C7" s="59"/>
      <c r="D7" s="59"/>
      <c r="E7" s="59"/>
      <c r="F7" s="59"/>
    </row>
    <row r="9" spans="1:6" ht="26.25">
      <c r="A9" s="2"/>
    </row>
    <row r="11" spans="1:6" ht="15.75">
      <c r="A11" s="4" t="s">
        <v>5</v>
      </c>
      <c r="B11" s="30"/>
      <c r="C11" s="60" t="s">
        <v>58</v>
      </c>
      <c r="D11" s="60"/>
      <c r="E11" s="60"/>
      <c r="F11" s="60"/>
    </row>
    <row r="13" spans="1:6">
      <c r="A13" s="3"/>
    </row>
    <row r="15" spans="1:6" ht="18.75">
      <c r="A15" s="51" t="s">
        <v>56</v>
      </c>
      <c r="D15" s="51" t="s">
        <v>57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61" t="s">
        <v>36</v>
      </c>
      <c r="B27" s="61"/>
      <c r="C27" s="61"/>
      <c r="D27" s="61"/>
      <c r="E27" s="61"/>
      <c r="F27" s="61"/>
    </row>
    <row r="29" spans="1:6">
      <c r="A29" s="58"/>
      <c r="B29" s="58"/>
      <c r="C29" s="58"/>
      <c r="D29" s="58"/>
      <c r="E29" s="58"/>
      <c r="F29" s="58"/>
    </row>
    <row r="30" spans="1:6">
      <c r="A30" s="58"/>
      <c r="B30" s="58"/>
      <c r="C30" s="58"/>
      <c r="D30" s="58"/>
      <c r="E30" s="58"/>
      <c r="F30" s="58"/>
    </row>
    <row r="31" spans="1:6" ht="22.5">
      <c r="A31" s="65" t="s">
        <v>7</v>
      </c>
      <c r="B31" s="65"/>
      <c r="C31" s="65"/>
      <c r="D31" s="65"/>
      <c r="E31" s="65"/>
      <c r="F31" s="65"/>
    </row>
    <row r="32" spans="1:6" ht="16.5" thickBot="1">
      <c r="A32" s="5"/>
    </row>
    <row r="33" spans="1:6" ht="24" customHeight="1">
      <c r="A33" s="78" t="s">
        <v>8</v>
      </c>
      <c r="B33" s="80" t="s">
        <v>12</v>
      </c>
      <c r="C33" s="77"/>
      <c r="D33" s="77"/>
      <c r="E33" s="77"/>
    </row>
    <row r="34" spans="1:6" ht="15.75" thickBot="1">
      <c r="A34" s="79"/>
      <c r="B34" s="81"/>
      <c r="C34" s="77"/>
      <c r="D34" s="77"/>
      <c r="E34" s="77"/>
    </row>
    <row r="35" spans="1:6" ht="30" customHeight="1" thickBot="1">
      <c r="A35" s="13" t="s">
        <v>41</v>
      </c>
      <c r="B35" s="24">
        <f>SUM('1:6'!E51)</f>
        <v>29005.750000000004</v>
      </c>
      <c r="C35" s="23"/>
      <c r="D35" s="23"/>
      <c r="E35" s="23"/>
    </row>
    <row r="36" spans="1:6" ht="15.75">
      <c r="A36" s="8"/>
    </row>
    <row r="37" spans="1:6" ht="15.75">
      <c r="A37" s="8"/>
    </row>
    <row r="38" spans="1:6" ht="16.5" thickBot="1">
      <c r="A38" s="14" t="s">
        <v>22</v>
      </c>
    </row>
    <row r="39" spans="1:6" ht="30" customHeight="1" thickBot="1">
      <c r="A39" s="74" t="s">
        <v>42</v>
      </c>
      <c r="B39" s="75"/>
      <c r="C39" s="75"/>
      <c r="D39" s="24">
        <f>SUM('1:6'!F65)</f>
        <v>1000</v>
      </c>
      <c r="E39" s="25"/>
    </row>
    <row r="40" spans="1:6" ht="15.75">
      <c r="A40" s="15"/>
    </row>
    <row r="41" spans="1:6" ht="16.5" thickBot="1">
      <c r="A41" s="8" t="s">
        <v>37</v>
      </c>
      <c r="B41" s="19"/>
      <c r="C41" s="24">
        <f>B35+D39</f>
        <v>30005.750000000004</v>
      </c>
      <c r="D41" s="19"/>
      <c r="E41" s="19"/>
      <c r="F41" s="19"/>
    </row>
    <row r="42" spans="1:6" ht="15.75">
      <c r="A42" s="15"/>
    </row>
    <row r="43" spans="1:6" ht="60" customHeight="1">
      <c r="A43" s="73" t="s">
        <v>28</v>
      </c>
      <c r="B43" s="73"/>
      <c r="C43" s="73"/>
      <c r="D43" s="73"/>
      <c r="E43" s="73"/>
      <c r="F43" s="73"/>
    </row>
    <row r="44" spans="1:6" ht="15.75">
      <c r="A44" s="20" t="s">
        <v>29</v>
      </c>
    </row>
    <row r="45" spans="1:6" ht="15.75">
      <c r="A45" s="15"/>
    </row>
    <row r="46" spans="1:6" ht="15.75">
      <c r="A46" s="15"/>
    </row>
    <row r="47" spans="1:6" ht="15.75">
      <c r="A47" s="15"/>
    </row>
    <row r="48" spans="1:6" ht="15.75">
      <c r="A48" s="14" t="s">
        <v>30</v>
      </c>
      <c r="D48" s="14" t="s">
        <v>39</v>
      </c>
    </row>
    <row r="49" spans="1:5" ht="15.75">
      <c r="A49" s="14" t="s">
        <v>2</v>
      </c>
    </row>
    <row r="50" spans="1:5" ht="15.75">
      <c r="A50" s="14"/>
    </row>
    <row r="51" spans="1:5" ht="15.75">
      <c r="A51" s="15" t="s">
        <v>31</v>
      </c>
      <c r="D51" s="15" t="s">
        <v>32</v>
      </c>
    </row>
    <row r="52" spans="1:5" ht="15.75">
      <c r="A52" s="15" t="s">
        <v>38</v>
      </c>
      <c r="B52" s="15" t="s">
        <v>33</v>
      </c>
      <c r="D52" s="15" t="s">
        <v>38</v>
      </c>
      <c r="E52" s="15"/>
    </row>
    <row r="53" spans="1:5" ht="15.75">
      <c r="A53" s="15"/>
    </row>
    <row r="54" spans="1:5" ht="15.75">
      <c r="A54" s="15"/>
    </row>
  </sheetData>
  <mergeCells count="14">
    <mergeCell ref="A43:F43"/>
    <mergeCell ref="D33:D34"/>
    <mergeCell ref="A29:F29"/>
    <mergeCell ref="A30:F30"/>
    <mergeCell ref="A39:C39"/>
    <mergeCell ref="A33:A34"/>
    <mergeCell ref="C33:C34"/>
    <mergeCell ref="E33:E34"/>
    <mergeCell ref="B33:B34"/>
    <mergeCell ref="A5:F5"/>
    <mergeCell ref="A7:F7"/>
    <mergeCell ref="C11:F11"/>
    <mergeCell ref="A27:F27"/>
    <mergeCell ref="A31:F31"/>
  </mergeCells>
  <pageMargins left="0.7" right="0.16" top="0.75" bottom="0.75" header="0.3" footer="0.3"/>
  <pageSetup paperSize="9" scale="7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C35"/>
  <sheetViews>
    <sheetView topLeftCell="A28" workbookViewId="0">
      <selection activeCell="B35" sqref="B35"/>
    </sheetView>
  </sheetViews>
  <sheetFormatPr defaultRowHeight="15"/>
  <cols>
    <col min="1" max="1" width="48.5703125" style="53" bestFit="1" customWidth="1"/>
    <col min="2" max="2" width="6.140625" bestFit="1" customWidth="1"/>
    <col min="3" max="3" width="19.5703125" bestFit="1" customWidth="1"/>
  </cols>
  <sheetData>
    <row r="1" spans="1:3">
      <c r="A1" s="53" t="s">
        <v>86</v>
      </c>
      <c r="B1" t="s">
        <v>49</v>
      </c>
      <c r="C1" t="s">
        <v>92</v>
      </c>
    </row>
    <row r="2" spans="1:3">
      <c r="A2" s="53" t="s">
        <v>80</v>
      </c>
      <c r="B2" t="s">
        <v>50</v>
      </c>
      <c r="C2" t="s">
        <v>89</v>
      </c>
    </row>
    <row r="3" spans="1:3">
      <c r="A3" s="53" t="s">
        <v>72</v>
      </c>
      <c r="B3" t="s">
        <v>81</v>
      </c>
      <c r="C3" t="s">
        <v>99</v>
      </c>
    </row>
    <row r="4" spans="1:3">
      <c r="A4" s="53" t="s">
        <v>73</v>
      </c>
      <c r="B4" t="s">
        <v>88</v>
      </c>
      <c r="C4" t="s">
        <v>53</v>
      </c>
    </row>
    <row r="5" spans="1:3">
      <c r="A5" s="53" t="s">
        <v>104</v>
      </c>
      <c r="B5" t="s">
        <v>61</v>
      </c>
      <c r="C5" t="s">
        <v>106</v>
      </c>
    </row>
    <row r="6" spans="1:3">
      <c r="A6" s="53" t="s">
        <v>94</v>
      </c>
      <c r="B6" t="s">
        <v>48</v>
      </c>
      <c r="C6" t="s">
        <v>107</v>
      </c>
    </row>
    <row r="7" spans="1:3">
      <c r="A7" s="53" t="s">
        <v>109</v>
      </c>
      <c r="B7" t="s">
        <v>74</v>
      </c>
      <c r="C7" t="s">
        <v>91</v>
      </c>
    </row>
    <row r="8" spans="1:3">
      <c r="A8" s="53" t="s">
        <v>71</v>
      </c>
      <c r="C8" t="s">
        <v>98</v>
      </c>
    </row>
    <row r="9" spans="1:3">
      <c r="A9" s="53" t="s">
        <v>102</v>
      </c>
      <c r="C9" t="s">
        <v>97</v>
      </c>
    </row>
    <row r="10" spans="1:3" ht="60">
      <c r="A10" s="53" t="s">
        <v>75</v>
      </c>
      <c r="C10" t="s">
        <v>52</v>
      </c>
    </row>
    <row r="11" spans="1:3">
      <c r="A11" s="53" t="s">
        <v>84</v>
      </c>
      <c r="C11" t="s">
        <v>70</v>
      </c>
    </row>
    <row r="12" spans="1:3">
      <c r="A12" s="53" t="s">
        <v>67</v>
      </c>
    </row>
    <row r="13" spans="1:3">
      <c r="A13" s="53" t="s">
        <v>59</v>
      </c>
    </row>
    <row r="14" spans="1:3">
      <c r="A14" s="53" t="s">
        <v>101</v>
      </c>
    </row>
    <row r="15" spans="1:3">
      <c r="A15" s="53" t="s">
        <v>60</v>
      </c>
    </row>
    <row r="16" spans="1:3">
      <c r="A16" s="53" t="s">
        <v>87</v>
      </c>
    </row>
    <row r="17" spans="1:1">
      <c r="A17" s="53" t="s">
        <v>79</v>
      </c>
    </row>
    <row r="18" spans="1:1">
      <c r="A18" s="53" t="s">
        <v>47</v>
      </c>
    </row>
    <row r="19" spans="1:1" ht="30">
      <c r="A19" s="53" t="s">
        <v>108</v>
      </c>
    </row>
    <row r="20" spans="1:1">
      <c r="A20" s="53" t="s">
        <v>65</v>
      </c>
    </row>
    <row r="21" spans="1:1">
      <c r="A21" s="53" t="s">
        <v>103</v>
      </c>
    </row>
    <row r="22" spans="1:1">
      <c r="A22" s="53" t="s">
        <v>44</v>
      </c>
    </row>
    <row r="23" spans="1:1">
      <c r="A23" s="53" t="s">
        <v>100</v>
      </c>
    </row>
    <row r="24" spans="1:1">
      <c r="A24" s="53" t="s">
        <v>82</v>
      </c>
    </row>
    <row r="25" spans="1:1">
      <c r="A25" s="53" t="s">
        <v>76</v>
      </c>
    </row>
    <row r="26" spans="1:1">
      <c r="A26" s="53" t="s">
        <v>83</v>
      </c>
    </row>
    <row r="27" spans="1:1">
      <c r="A27" s="53" t="s">
        <v>45</v>
      </c>
    </row>
    <row r="28" spans="1:1">
      <c r="A28" s="53" t="s">
        <v>64</v>
      </c>
    </row>
    <row r="29" spans="1:1" ht="30">
      <c r="A29" s="53" t="s">
        <v>62</v>
      </c>
    </row>
    <row r="30" spans="1:1">
      <c r="A30" s="53" t="s">
        <v>46</v>
      </c>
    </row>
    <row r="31" spans="1:1">
      <c r="A31" s="53" t="s">
        <v>85</v>
      </c>
    </row>
    <row r="32" spans="1:1">
      <c r="A32" s="53" t="s">
        <v>93</v>
      </c>
    </row>
    <row r="33" spans="1:1">
      <c r="A33" s="53" t="s">
        <v>90</v>
      </c>
    </row>
    <row r="34" spans="1:1">
      <c r="A34" s="53" t="s">
        <v>69</v>
      </c>
    </row>
    <row r="35" spans="1:1" ht="30">
      <c r="A35" s="53" t="s">
        <v>112</v>
      </c>
    </row>
  </sheetData>
  <sortState ref="C1:C35">
    <sortCondition ref="C22"/>
  </sortState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8"/>
  <sheetViews>
    <sheetView tabSelected="1" workbookViewId="0">
      <selection activeCell="J7" sqref="J7"/>
    </sheetView>
  </sheetViews>
  <sheetFormatPr defaultRowHeight="15"/>
  <cols>
    <col min="1" max="1" width="28" customWidth="1"/>
    <col min="6" max="6" width="11.5703125" customWidth="1"/>
    <col min="7" max="7" width="11" customWidth="1"/>
    <col min="8" max="11" width="14.140625" customWidth="1"/>
  </cols>
  <sheetData>
    <row r="1" spans="1:11" ht="15" customHeight="1">
      <c r="A1" s="86" t="s">
        <v>8</v>
      </c>
      <c r="B1" s="86" t="s">
        <v>9</v>
      </c>
      <c r="C1" s="86" t="s">
        <v>10</v>
      </c>
      <c r="D1" s="86" t="s">
        <v>40</v>
      </c>
      <c r="E1" s="86" t="s">
        <v>11</v>
      </c>
      <c r="F1" s="88" t="s">
        <v>12</v>
      </c>
      <c r="G1" s="82" t="s">
        <v>113</v>
      </c>
      <c r="H1" s="84" t="s">
        <v>114</v>
      </c>
      <c r="I1" s="84" t="s">
        <v>115</v>
      </c>
      <c r="J1" s="84" t="s">
        <v>116</v>
      </c>
      <c r="K1" s="84" t="s">
        <v>117</v>
      </c>
    </row>
    <row r="2" spans="1:11" ht="48" customHeight="1" thickBot="1">
      <c r="A2" s="87"/>
      <c r="B2" s="87"/>
      <c r="C2" s="87"/>
      <c r="D2" s="87"/>
      <c r="E2" s="87"/>
      <c r="F2" s="89"/>
      <c r="G2" s="83"/>
      <c r="H2" s="85"/>
      <c r="I2" s="85"/>
      <c r="J2" s="85"/>
      <c r="K2" s="85"/>
    </row>
    <row r="3" spans="1:11" ht="158.25" thickBot="1">
      <c r="A3" s="6" t="s">
        <v>75</v>
      </c>
      <c r="B3" s="7" t="s">
        <v>61</v>
      </c>
      <c r="C3" s="7">
        <v>8</v>
      </c>
      <c r="D3" s="7">
        <v>1</v>
      </c>
      <c r="E3" s="7">
        <v>278.33</v>
      </c>
      <c r="F3" s="22">
        <f t="shared" ref="F3:F5" si="0">C3*D3*E3</f>
        <v>2226.64</v>
      </c>
      <c r="G3" s="56">
        <f>IF('1'!$E$48=0,'1'!$E$49,'1'!$E$48)</f>
        <v>26.71968</v>
      </c>
      <c r="H3" s="57">
        <f>'1'!$D$50</f>
        <v>0</v>
      </c>
      <c r="I3" s="57">
        <f>'1'!$E$51</f>
        <v>2253.3599999999997</v>
      </c>
      <c r="J3" s="57">
        <f>'1'!$F$65</f>
        <v>0</v>
      </c>
      <c r="K3" s="57">
        <f>'1'!$C$67</f>
        <v>2253.3599999999997</v>
      </c>
    </row>
    <row r="4" spans="1:11" ht="32.25" thickBot="1">
      <c r="A4" s="6" t="s">
        <v>94</v>
      </c>
      <c r="B4" s="7" t="s">
        <v>81</v>
      </c>
      <c r="C4" s="7">
        <v>15</v>
      </c>
      <c r="D4" s="7">
        <v>3</v>
      </c>
      <c r="E4" s="7">
        <v>403.06</v>
      </c>
      <c r="F4" s="22">
        <f t="shared" si="0"/>
        <v>18137.7</v>
      </c>
      <c r="G4" s="56">
        <f>IF('2'!$E$48=0,'2'!$E$49,'2'!$E$48)</f>
        <v>217.6524</v>
      </c>
      <c r="H4" s="57">
        <f>'2'!$D$50</f>
        <v>3771.0704800000003</v>
      </c>
      <c r="I4" s="57">
        <f>'2'!$E$51</f>
        <v>22126.420000000002</v>
      </c>
      <c r="J4" s="57">
        <f>'2'!$F$65</f>
        <v>500</v>
      </c>
      <c r="K4" s="57">
        <f>'2'!$C$67</f>
        <v>22626.420000000002</v>
      </c>
    </row>
    <row r="5" spans="1:11" ht="32.25" thickBot="1">
      <c r="A5" s="6" t="s">
        <v>69</v>
      </c>
      <c r="B5" s="7" t="s">
        <v>48</v>
      </c>
      <c r="C5" s="7">
        <v>1</v>
      </c>
      <c r="D5" s="7">
        <v>2</v>
      </c>
      <c r="E5" s="7">
        <v>403.06</v>
      </c>
      <c r="F5" s="22">
        <f t="shared" si="0"/>
        <v>806.12</v>
      </c>
      <c r="G5" s="56">
        <f>IF('3'!$E$48=0,'3'!$E$49,'3'!$E$48)</f>
        <v>0</v>
      </c>
      <c r="H5" s="57">
        <f>'3'!$D$50</f>
        <v>261.22399999999999</v>
      </c>
      <c r="I5" s="57">
        <f>'3'!$E$51</f>
        <v>1067.3400000000001</v>
      </c>
      <c r="J5" s="57">
        <f>'3'!$F$65</f>
        <v>500</v>
      </c>
      <c r="K5" s="57">
        <f>'3'!$C$67</f>
        <v>1567.3400000000001</v>
      </c>
    </row>
    <row r="6" spans="1:11" ht="16.5" thickBot="1">
      <c r="A6" s="6" t="s">
        <v>104</v>
      </c>
      <c r="B6" s="7" t="s">
        <v>48</v>
      </c>
      <c r="C6" s="7">
        <v>8</v>
      </c>
      <c r="D6" s="7">
        <v>0.4</v>
      </c>
      <c r="E6" s="7">
        <v>403.06</v>
      </c>
      <c r="F6" s="22">
        <f t="shared" ref="F6:F7" si="1">C6*D6*E6</f>
        <v>1289.7920000000001</v>
      </c>
      <c r="G6" s="56">
        <f>IF('4'!$E$48=0,'4'!$E$49,'4'!$E$48)</f>
        <v>15.477504000000001</v>
      </c>
      <c r="H6" s="57">
        <f>'4'!$D$50</f>
        <v>0</v>
      </c>
      <c r="I6" s="57">
        <f>'4'!$E$51</f>
        <v>1305.27</v>
      </c>
      <c r="J6" s="57">
        <f>'4'!$F$65</f>
        <v>0</v>
      </c>
      <c r="K6" s="57">
        <f>'4'!$C$67</f>
        <v>1305.27</v>
      </c>
    </row>
    <row r="7" spans="1:11" ht="48" thickBot="1">
      <c r="A7" s="6" t="s">
        <v>112</v>
      </c>
      <c r="B7" s="7" t="s">
        <v>61</v>
      </c>
      <c r="C7" s="7">
        <v>8</v>
      </c>
      <c r="D7" s="7">
        <v>1</v>
      </c>
      <c r="E7" s="7">
        <v>278.33</v>
      </c>
      <c r="F7" s="22">
        <f t="shared" si="1"/>
        <v>2226.64</v>
      </c>
      <c r="G7" s="56">
        <f>IF('5'!$E$48=0,'5'!$E$49,'5'!$E$48)</f>
        <v>26.71968</v>
      </c>
      <c r="H7" s="57">
        <f>'5'!$D$50</f>
        <v>0</v>
      </c>
      <c r="I7" s="57">
        <f>'5'!$E$51</f>
        <v>2253.3599999999997</v>
      </c>
      <c r="J7" s="57">
        <f>'5'!$F$65</f>
        <v>0</v>
      </c>
      <c r="K7" s="57">
        <f>'5'!$C$67</f>
        <v>2253.3599999999997</v>
      </c>
    </row>
    <row r="8" spans="1:11" ht="16.5" thickBot="1">
      <c r="G8" s="56">
        <f>SUM(G3:G7)</f>
        <v>286.56926399999998</v>
      </c>
      <c r="H8" s="56">
        <f t="shared" ref="H8:K8" si="2">SUM(H3:H7)</f>
        <v>4032.2944800000005</v>
      </c>
      <c r="I8" s="56">
        <f t="shared" si="2"/>
        <v>29005.750000000004</v>
      </c>
      <c r="J8" s="56">
        <f t="shared" si="2"/>
        <v>1000</v>
      </c>
      <c r="K8" s="56">
        <f t="shared" si="2"/>
        <v>30005.750000000004</v>
      </c>
    </row>
  </sheetData>
  <mergeCells count="11">
    <mergeCell ref="F1:F2"/>
    <mergeCell ref="A1:A2"/>
    <mergeCell ref="B1:B2"/>
    <mergeCell ref="C1:C2"/>
    <mergeCell ref="D1:D2"/>
    <mergeCell ref="E1:E2"/>
    <mergeCell ref="G1:G2"/>
    <mergeCell ref="H1:H2"/>
    <mergeCell ref="I1:I2"/>
    <mergeCell ref="J1:J2"/>
    <mergeCell ref="K1:K2"/>
  </mergeCells>
  <dataValidations count="2">
    <dataValidation type="list" allowBlank="1" showInputMessage="1" showErrorMessage="1" sqref="B3:B7">
      <formula1>Ед_изм</formula1>
    </dataValidation>
    <dataValidation type="list" allowBlank="1" showInputMessage="1" showErrorMessage="1" sqref="A3:A7">
      <formula1>Наим_работ</formula1>
    </dataValidation>
  </dataValidations>
  <pageMargins left="0.17" right="0.17" top="0.74803149606299213" bottom="0.74803149606299213" header="0.31496062992125984" footer="0.31496062992125984"/>
  <pageSetup paperSize="9" orientation="landscape" verticalDpi="0" r:id="rId1"/>
  <headerFooter>
    <oddHeader>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1</vt:lpstr>
      <vt:lpstr>2</vt:lpstr>
      <vt:lpstr>3</vt:lpstr>
      <vt:lpstr>4</vt:lpstr>
      <vt:lpstr>5</vt:lpstr>
      <vt:lpstr>6</vt:lpstr>
      <vt:lpstr>2018 год</vt:lpstr>
      <vt:lpstr>Лист2</vt:lpstr>
      <vt:lpstr>Работы</vt:lpstr>
      <vt:lpstr>Ед_изм</vt:lpstr>
      <vt:lpstr>Материал</vt:lpstr>
      <vt:lpstr>Наим_работ</vt:lpstr>
      <vt:lpstr>Наименвание_работ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</dc:creator>
  <cp:lastModifiedBy>Виктор</cp:lastModifiedBy>
  <cp:lastPrinted>2018-12-04T12:05:21Z</cp:lastPrinted>
  <dcterms:created xsi:type="dcterms:W3CDTF">2018-09-26T08:15:46Z</dcterms:created>
  <dcterms:modified xsi:type="dcterms:W3CDTF">2018-12-04T12:05:23Z</dcterms:modified>
</cp:coreProperties>
</file>