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5655" windowHeight="4635" activeTab="5"/>
  </bookViews>
  <sheets>
    <sheet name="1" sheetId="54" r:id="rId1"/>
    <sheet name="2" sheetId="39" r:id="rId2"/>
    <sheet name="3" sheetId="40" r:id="rId3"/>
    <sheet name="2018 год" sheetId="16" r:id="rId4"/>
    <sheet name="Лист2" sheetId="29" r:id="rId5"/>
    <sheet name="Работы" sheetId="58" r:id="rId6"/>
  </sheets>
  <definedNames>
    <definedName name="Ед_изм">Лист2!$B$1:$B$8</definedName>
    <definedName name="Материал">Лист2!$C$1:$C$5</definedName>
    <definedName name="Наим_работ">Лист2!$A$1:$A$27</definedName>
    <definedName name="Наименвание_работ">Лист2!$A$1:$A$4</definedName>
  </definedNames>
  <calcPr calcId="125725"/>
</workbook>
</file>

<file path=xl/calcChain.xml><?xml version="1.0" encoding="utf-8"?>
<calcChain xmlns="http://schemas.openxmlformats.org/spreadsheetml/2006/main">
  <c r="H5" i="58"/>
  <c r="I5"/>
  <c r="J5"/>
  <c r="K5"/>
  <c r="G5"/>
  <c r="K4"/>
  <c r="J4"/>
  <c r="H4"/>
  <c r="G4"/>
  <c r="I4"/>
  <c r="F4"/>
  <c r="F56" i="40"/>
  <c r="K3" i="58"/>
  <c r="J3"/>
  <c r="H3"/>
  <c r="I3" s="1"/>
  <c r="G3"/>
  <c r="F64" i="54" l="1"/>
  <c r="F63"/>
  <c r="F62"/>
  <c r="F61"/>
  <c r="F60"/>
  <c r="F59"/>
  <c r="F58"/>
  <c r="F57"/>
  <c r="F56"/>
  <c r="F65" s="1"/>
  <c r="E48"/>
  <c r="E47"/>
  <c r="E46"/>
  <c r="F44"/>
  <c r="F43"/>
  <c r="F42"/>
  <c r="F41"/>
  <c r="F40"/>
  <c r="F39"/>
  <c r="F36"/>
  <c r="F57" i="40"/>
  <c r="F44"/>
  <c r="F35"/>
  <c r="F36"/>
  <c r="F56" i="39"/>
  <c r="F57"/>
  <c r="F35"/>
  <c r="F36"/>
  <c r="F37"/>
  <c r="F64" i="40"/>
  <c r="F63"/>
  <c r="F62"/>
  <c r="F61"/>
  <c r="F60"/>
  <c r="F59"/>
  <c r="F58"/>
  <c r="F65"/>
  <c r="E48"/>
  <c r="E47"/>
  <c r="E46"/>
  <c r="F43"/>
  <c r="F42"/>
  <c r="F41"/>
  <c r="F40"/>
  <c r="F39"/>
  <c r="F38"/>
  <c r="F37"/>
  <c r="F64" i="39"/>
  <c r="F63"/>
  <c r="F62"/>
  <c r="F61"/>
  <c r="F60"/>
  <c r="F59"/>
  <c r="F58"/>
  <c r="F65"/>
  <c r="E48"/>
  <c r="E47"/>
  <c r="E46"/>
  <c r="F43"/>
  <c r="F42"/>
  <c r="F41"/>
  <c r="F40"/>
  <c r="F39"/>
  <c r="F38"/>
  <c r="D39" i="16" l="1"/>
  <c r="E49" i="54"/>
  <c r="E49" i="40"/>
  <c r="D50" s="1"/>
  <c r="E49" i="39"/>
  <c r="D50" s="1"/>
  <c r="D50" i="54" l="1"/>
  <c r="E51" s="1"/>
  <c r="C67" s="1"/>
  <c r="E51" i="40"/>
  <c r="C67" s="1"/>
  <c r="E51" i="39"/>
  <c r="C67" s="1"/>
  <c r="B35" i="16" l="1"/>
  <c r="C41" s="1"/>
</calcChain>
</file>

<file path=xl/sharedStrings.xml><?xml version="1.0" encoding="utf-8"?>
<sst xmlns="http://schemas.openxmlformats.org/spreadsheetml/2006/main" count="238" uniqueCount="95">
  <si>
    <t>УТВЕРЖДАЮ</t>
  </si>
  <si>
    <t>зам.генерального директора</t>
  </si>
  <si>
    <t>ООО «Континент»</t>
  </si>
  <si>
    <t>АКТ</t>
  </si>
  <si>
    <t>сдачи-приёмки выполненных работ по содержанию и ремонту общего имущества</t>
  </si>
  <si>
    <t xml:space="preserve">г. Кировск                                                                        </t>
  </si>
  <si>
    <t>Основание проведения работ:</t>
  </si>
  <si>
    <t>КАЛЬКУЛЯЦИЯ РАБОТ.</t>
  </si>
  <si>
    <t>Наименование работы/ услуги</t>
  </si>
  <si>
    <t>Единица измерения</t>
  </si>
  <si>
    <t>Объем работ</t>
  </si>
  <si>
    <t>Часовая ставка исполнителя (руб)</t>
  </si>
  <si>
    <t>Стоимость работы, услуги (руб)</t>
  </si>
  <si>
    <t xml:space="preserve">  Применение коэффицинтов: 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</si>
  <si>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д</t>
    </r>
  </si>
  <si>
    <t>поправочный коэффициент на отсутствие технической документации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</si>
  <si>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норм</t>
    </r>
  </si>
  <si>
    <t>коэффициент сверхнормативной продолжительности экплуатации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</si>
  <si>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</si>
  <si>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t>коэффициент на затемненность</t>
  </si>
  <si>
    <r>
      <t>К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</si>
  <si>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коэффициент на стесненность</t>
  </si>
  <si>
    <t>Материальные затраты:</t>
  </si>
  <si>
    <t>Наименование материала</t>
  </si>
  <si>
    <t>Кол-во</t>
  </si>
  <si>
    <t>Стоимость</t>
  </si>
  <si>
    <t>Всего затрат</t>
  </si>
  <si>
    <t>Итого материальных затрат:</t>
  </si>
  <si>
    <t>Расчет стоимости выполненных работ произведен на основании нормативных сборников на работы и услуги по управлению, содержанию и ремонту общего имущества в многоквартирном доме, работы произведены с надлежащим качеством и соблюдением норм действующего законодательства РФ.</t>
  </si>
  <si>
    <t>Претензии со стороны Совета дома, жителей многоквартирного дома отсутствуют.</t>
  </si>
  <si>
    <t>от управляющей организации</t>
  </si>
  <si>
    <t>_____________/__________________/</t>
  </si>
  <si>
    <t>______________/_________________/</t>
  </si>
  <si>
    <t xml:space="preserve">         </t>
  </si>
  <si>
    <t>план работ по текущему ремонту</t>
  </si>
  <si>
    <t>аварийно-восстановительные работы</t>
  </si>
  <si>
    <t>Наименование работ:</t>
  </si>
  <si>
    <r>
      <t xml:space="preserve">  Стоимость выполненных работ всего:</t>
    </r>
    <r>
      <rPr>
        <b/>
        <u/>
        <sz val="12"/>
        <color theme="1"/>
        <rFont val="Times New Roman"/>
        <family val="1"/>
        <charset val="204"/>
      </rPr>
      <t/>
    </r>
  </si>
  <si>
    <t>«_____»_____________201   г.</t>
  </si>
  <si>
    <t>от имени Собственника</t>
  </si>
  <si>
    <t>Норма времени на ед. измерения</t>
  </si>
  <si>
    <t>Текущий ремонт 2018 год</t>
  </si>
  <si>
    <t>Итого материальных затрат 2018 год</t>
  </si>
  <si>
    <t>Итого трудозатраты</t>
  </si>
  <si>
    <t>Промывка и опрессовка системы ЦО</t>
  </si>
  <si>
    <t>Ремонт стояка ХВС</t>
  </si>
  <si>
    <t>Спуск и наполнение стояка ХВС</t>
  </si>
  <si>
    <t>Пломбировка счетчиков воды</t>
  </si>
  <si>
    <t>шт</t>
  </si>
  <si>
    <t>кв.м</t>
  </si>
  <si>
    <t>куб.м</t>
  </si>
  <si>
    <t>Накладные расходы: %</t>
  </si>
  <si>
    <t>труба сталь Д 32</t>
  </si>
  <si>
    <t>кран шаровый Д 1/2</t>
  </si>
  <si>
    <t xml:space="preserve">        требования ПП РФ№290  от 03.04.2013 г.</t>
  </si>
  <si>
    <t xml:space="preserve">        предписание контролирующих органов</t>
  </si>
  <si>
    <t xml:space="preserve">Адрес МКД: Ленинградская область, г.Кировск, ул. </t>
  </si>
  <si>
    <t>Молодежная д 3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</si>
  <si>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ноябрь 2018г.</t>
    </r>
  </si>
  <si>
    <r>
      <t xml:space="preserve">      «</t>
    </r>
    <r>
      <rPr>
        <u/>
        <sz val="12"/>
        <color theme="1"/>
        <rFont val="Times New Roman"/>
        <family val="1"/>
        <charset val="204"/>
      </rPr>
      <t>_____</t>
    </r>
    <r>
      <rPr>
        <sz val="12"/>
        <color theme="1"/>
        <rFont val="Times New Roman"/>
        <family val="1"/>
        <charset val="204"/>
      </rPr>
      <t>»      декабрь 2018г.</t>
    </r>
  </si>
  <si>
    <t>Осмотр стояка ХВС</t>
  </si>
  <si>
    <t>Открытие задвижек д/поиска порыва в теплосетях</t>
  </si>
  <si>
    <t>час</t>
  </si>
  <si>
    <t>Совместные работы с теплосетями по восстановлению ГВС</t>
  </si>
  <si>
    <t>Новая д 26</t>
  </si>
  <si>
    <t>Снятие приборов учета</t>
  </si>
  <si>
    <t>Продувка полотенцесушителя</t>
  </si>
  <si>
    <t>Запуск ГВС после испытания</t>
  </si>
  <si>
    <t>Развоздушивание стояков ГВС</t>
  </si>
  <si>
    <t>Развоздушивание системы ГВС</t>
  </si>
  <si>
    <t>Закрытие ГВС</t>
  </si>
  <si>
    <t>Продувка стояков ЦО</t>
  </si>
  <si>
    <t>Закрытие ЦО</t>
  </si>
  <si>
    <t>элев</t>
  </si>
  <si>
    <t>Регулировка ЦО</t>
  </si>
  <si>
    <t>Консультация сантехника</t>
  </si>
  <si>
    <t>Осмотр стояков ЦО</t>
  </si>
  <si>
    <t>Снятие приборов учета в теплоцентре</t>
  </si>
  <si>
    <t>Прочистка канализации</t>
  </si>
  <si>
    <t>пог.м</t>
  </si>
  <si>
    <t>Снятие показаний ХВС</t>
  </si>
  <si>
    <t xml:space="preserve">Очистка стен, грунтовка, окрашивание стен, размывка потолков, окрашивание потолков. Окраска дверей, выравнивание и окраска дверных откосов, решеток, торцов 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</si>
  <si>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_15__</t>
    </r>
    <r>
      <rPr>
        <sz val="12"/>
        <color theme="1"/>
        <rFont val="Times New Roman"/>
        <family val="1"/>
        <charset val="204"/>
      </rPr>
      <t>»      август 2018г.</t>
    </r>
  </si>
  <si>
    <t>Уборка подвального помещения</t>
  </si>
  <si>
    <t>Запуск отопления</t>
  </si>
  <si>
    <t>Развоздушивание стояков ЦО</t>
  </si>
  <si>
    <t>Коэффициенты</t>
  </si>
  <si>
    <t>накладные расходы 20%</t>
  </si>
  <si>
    <t>ИТОГО трудозатрат</t>
  </si>
  <si>
    <t>Материалы</t>
  </si>
  <si>
    <t>Всего</t>
  </si>
  <si>
    <r>
      <t xml:space="preserve">      «</t>
    </r>
    <r>
      <rPr>
        <u/>
        <sz val="12"/>
        <color theme="1"/>
        <rFont val="Times New Roman"/>
        <family val="1"/>
        <charset val="204"/>
      </rPr>
      <t>_12__</t>
    </r>
    <r>
      <rPr>
        <sz val="12"/>
        <color theme="1"/>
        <rFont val="Times New Roman"/>
        <family val="1"/>
        <charset val="204"/>
      </rPr>
      <t>»      декабрь 2018г.</t>
    </r>
  </si>
  <si>
    <t>Ремонт розлива ХВС</t>
  </si>
  <si>
    <t>электроды</t>
  </si>
  <si>
    <t>круг отрезной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</si>
</sst>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000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vertAlign val="subscript"/>
      <sz val="16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b/>
      <vertAlign val="superscript"/>
      <sz val="1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 2"/>
      <family val="1"/>
      <charset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/>
    <xf numFmtId="0" fontId="10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9" xfId="0" applyBorder="1"/>
    <xf numFmtId="0" fontId="3" fillId="0" borderId="0" xfId="0" applyFont="1" applyAlignment="1">
      <alignment horizontal="left"/>
    </xf>
    <xf numFmtId="0" fontId="10" fillId="0" borderId="21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3" fillId="0" borderId="0" xfId="0" applyFont="1"/>
    <xf numFmtId="0" fontId="0" fillId="0" borderId="19" xfId="0" applyBorder="1"/>
    <xf numFmtId="0" fontId="2" fillId="0" borderId="19" xfId="0" applyFont="1" applyBorder="1"/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vertical="top" wrapText="1"/>
    </xf>
    <xf numFmtId="9" fontId="10" fillId="0" borderId="20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165" fontId="0" fillId="0" borderId="0" xfId="0" applyNumberFormat="1"/>
    <xf numFmtId="2" fontId="3" fillId="0" borderId="5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7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/>
    <xf numFmtId="0" fontId="3" fillId="0" borderId="19" xfId="0" applyFont="1" applyBorder="1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20</xdr:row>
      <xdr:rowOff>133350</xdr:rowOff>
    </xdr:from>
    <xdr:to>
      <xdr:col>0</xdr:col>
      <xdr:colOff>323850</xdr:colOff>
      <xdr:row>22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28575" y="4514850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0</xdr:colOff>
      <xdr:row>20</xdr:row>
      <xdr:rowOff>180975</xdr:rowOff>
    </xdr:from>
    <xdr:to>
      <xdr:col>2</xdr:col>
      <xdr:colOff>295275</xdr:colOff>
      <xdr:row>22</xdr:row>
      <xdr:rowOff>47625</xdr:rowOff>
    </xdr:to>
    <xdr:sp macro="" textlink="">
      <xdr:nvSpPr>
        <xdr:cNvPr id="3" name="AutoShape 7"/>
        <xdr:cNvSpPr>
          <a:spLocks noChangeArrowheads="1"/>
        </xdr:cNvSpPr>
      </xdr:nvSpPr>
      <xdr:spPr bwMode="auto">
        <a:xfrm>
          <a:off x="3752850" y="45624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23</xdr:row>
      <xdr:rowOff>161925</xdr:rowOff>
    </xdr:from>
    <xdr:to>
      <xdr:col>0</xdr:col>
      <xdr:colOff>333375</xdr:colOff>
      <xdr:row>25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38100" y="511492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180975</xdr:rowOff>
    </xdr:from>
    <xdr:to>
      <xdr:col>2</xdr:col>
      <xdr:colOff>295275</xdr:colOff>
      <xdr:row>25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752850" y="5133975"/>
          <a:ext cx="295275" cy="2476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55" zoomScaleNormal="100" workbookViewId="0">
      <selection activeCell="A37" sqref="A37:XFD38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4" t="s">
        <v>3</v>
      </c>
      <c r="B5" s="74"/>
      <c r="C5" s="74"/>
      <c r="D5" s="74"/>
      <c r="E5" s="74"/>
      <c r="F5" s="74"/>
    </row>
    <row r="7" spans="1:6" ht="27">
      <c r="A7" s="74" t="s">
        <v>4</v>
      </c>
      <c r="B7" s="74"/>
      <c r="C7" s="74"/>
      <c r="D7" s="74"/>
      <c r="E7" s="74"/>
      <c r="F7" s="74"/>
    </row>
    <row r="9" spans="1:6" ht="26.25">
      <c r="A9" s="2"/>
    </row>
    <row r="11" spans="1:6" ht="15.75">
      <c r="A11" s="4" t="s">
        <v>5</v>
      </c>
      <c r="B11" s="30"/>
      <c r="C11" s="75" t="s">
        <v>82</v>
      </c>
      <c r="D11" s="75"/>
      <c r="E11" s="75"/>
      <c r="F11" s="75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6" t="s">
        <v>36</v>
      </c>
      <c r="B27" s="76"/>
      <c r="C27" s="76"/>
      <c r="D27" s="76"/>
      <c r="E27" s="76"/>
      <c r="F27" s="76"/>
    </row>
    <row r="29" spans="1:6">
      <c r="A29" s="73"/>
      <c r="B29" s="73"/>
      <c r="C29" s="73"/>
      <c r="D29" s="73"/>
      <c r="E29" s="73"/>
      <c r="F29" s="73"/>
    </row>
    <row r="30" spans="1:6">
      <c r="A30" s="73"/>
      <c r="B30" s="73"/>
      <c r="C30" s="73"/>
      <c r="D30" s="73"/>
      <c r="E30" s="73"/>
      <c r="F30" s="73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>
      <c r="A33" s="66" t="s">
        <v>8</v>
      </c>
      <c r="B33" s="66" t="s">
        <v>9</v>
      </c>
      <c r="C33" s="66" t="s">
        <v>10</v>
      </c>
      <c r="D33" s="66" t="s">
        <v>40</v>
      </c>
      <c r="E33" s="66" t="s">
        <v>11</v>
      </c>
      <c r="F33" s="66" t="s">
        <v>12</v>
      </c>
    </row>
    <row r="34" spans="1:6" ht="29.25" customHeight="1" thickBot="1">
      <c r="A34" s="67"/>
      <c r="B34" s="67"/>
      <c r="C34" s="67"/>
      <c r="D34" s="67"/>
      <c r="E34" s="67"/>
      <c r="F34" s="67"/>
    </row>
    <row r="35" spans="1:6" ht="95.25" thickBot="1">
      <c r="A35" s="6" t="s">
        <v>81</v>
      </c>
      <c r="B35" s="7" t="s">
        <v>48</v>
      </c>
      <c r="C35" s="7">
        <v>1</v>
      </c>
      <c r="D35" s="7">
        <v>1</v>
      </c>
      <c r="E35" s="7"/>
      <c r="F35" s="22">
        <v>28996.47</v>
      </c>
    </row>
    <row r="36" spans="1:6" ht="30" customHeight="1" thickBot="1">
      <c r="A36" s="6"/>
      <c r="B36" s="6"/>
      <c r="C36" s="6"/>
      <c r="D36" s="6"/>
      <c r="E36" s="6"/>
      <c r="F36" s="22">
        <f t="shared" ref="F36:F44" si="0">C36*D36*E36</f>
        <v>0</v>
      </c>
    </row>
    <row r="37" spans="1:6" ht="30" customHeight="1" thickBot="1">
      <c r="A37" s="6"/>
      <c r="B37" s="6"/>
      <c r="C37" s="6"/>
      <c r="D37" s="6"/>
      <c r="E37" s="6"/>
      <c r="F37" s="22"/>
    </row>
    <row r="38" spans="1:6" ht="30" customHeight="1" thickBot="1">
      <c r="A38" s="6"/>
      <c r="B38" s="6"/>
      <c r="C38" s="6"/>
      <c r="D38" s="6"/>
      <c r="E38" s="6"/>
      <c r="F38" s="22"/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>IF(ISBLANK(D47),0,(C47/100)*SUM(F33:F42))</f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54"/>
      <c r="E48" s="36">
        <f>IF(ISBLANK(D48),0,(C48/100)*SUM(F34:F43))</f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54"/>
      <c r="E49" s="36">
        <f>IF(ISBLANK(D49),0,ROUND((C49/100)*SUM(F35:F44),3))</f>
        <v>0</v>
      </c>
    </row>
    <row r="50" spans="1:8" ht="30" customHeight="1" thickBot="1">
      <c r="A50" s="21" t="s">
        <v>51</v>
      </c>
      <c r="B50" s="21"/>
      <c r="C50" s="37">
        <v>0</v>
      </c>
      <c r="D50" s="68">
        <f>(SUM(F35:F44)+SUM(E46:E49)+F65)*C50</f>
        <v>0</v>
      </c>
      <c r="E50" s="6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28996.47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0" t="s">
        <v>23</v>
      </c>
      <c r="B55" s="71"/>
      <c r="C55" s="72"/>
      <c r="D55" s="55" t="s">
        <v>24</v>
      </c>
      <c r="E55" s="55" t="s">
        <v>25</v>
      </c>
      <c r="F55" s="55" t="s">
        <v>26</v>
      </c>
    </row>
    <row r="56" spans="1:8" ht="30" customHeight="1" thickBot="1">
      <c r="A56" s="59"/>
      <c r="B56" s="60"/>
      <c r="C56" s="61"/>
      <c r="D56" s="40"/>
      <c r="E56" s="41"/>
      <c r="F56" s="41">
        <f t="shared" ref="F56:F64" si="1">D56*E56</f>
        <v>0</v>
      </c>
    </row>
    <row r="57" spans="1:8" ht="30" customHeight="1" thickBot="1">
      <c r="A57" s="59"/>
      <c r="B57" s="60"/>
      <c r="C57" s="61"/>
      <c r="D57" s="40"/>
      <c r="E57" s="41"/>
      <c r="F57" s="41">
        <f t="shared" si="1"/>
        <v>0</v>
      </c>
    </row>
    <row r="58" spans="1:8" ht="30" customHeight="1" thickBot="1">
      <c r="A58" s="59"/>
      <c r="B58" s="60"/>
      <c r="C58" s="61"/>
      <c r="D58" s="40"/>
      <c r="E58" s="41"/>
      <c r="F58" s="41">
        <f t="shared" si="1"/>
        <v>0</v>
      </c>
    </row>
    <row r="59" spans="1:8" ht="30" customHeight="1" thickBot="1">
      <c r="A59" s="59"/>
      <c r="B59" s="60"/>
      <c r="C59" s="61"/>
      <c r="D59" s="40"/>
      <c r="E59" s="41"/>
      <c r="F59" s="41">
        <f t="shared" si="1"/>
        <v>0</v>
      </c>
    </row>
    <row r="60" spans="1:8" ht="30" customHeight="1" thickBot="1">
      <c r="A60" s="59"/>
      <c r="B60" s="60"/>
      <c r="C60" s="61"/>
      <c r="D60" s="40"/>
      <c r="E60" s="41"/>
      <c r="F60" s="41">
        <f t="shared" si="1"/>
        <v>0</v>
      </c>
    </row>
    <row r="61" spans="1:8" ht="30" customHeight="1" thickBot="1">
      <c r="A61" s="59"/>
      <c r="B61" s="60"/>
      <c r="C61" s="61"/>
      <c r="D61" s="40"/>
      <c r="E61" s="41"/>
      <c r="F61" s="41">
        <f t="shared" si="1"/>
        <v>0</v>
      </c>
    </row>
    <row r="62" spans="1:8" ht="30" customHeight="1" thickBot="1">
      <c r="A62" s="59"/>
      <c r="B62" s="60"/>
      <c r="C62" s="61"/>
      <c r="D62" s="40"/>
      <c r="E62" s="41"/>
      <c r="F62" s="41">
        <f t="shared" si="1"/>
        <v>0</v>
      </c>
    </row>
    <row r="63" spans="1:8" ht="30" customHeight="1" thickBot="1">
      <c r="A63" s="59"/>
      <c r="B63" s="60"/>
      <c r="C63" s="61"/>
      <c r="D63" s="40"/>
      <c r="E63" s="41"/>
      <c r="F63" s="41">
        <f t="shared" si="1"/>
        <v>0</v>
      </c>
    </row>
    <row r="64" spans="1:8" ht="30" customHeight="1" thickBot="1">
      <c r="A64" s="59"/>
      <c r="B64" s="60"/>
      <c r="C64" s="61"/>
      <c r="D64" s="42"/>
      <c r="E64" s="43"/>
      <c r="F64" s="41">
        <f t="shared" si="1"/>
        <v>0</v>
      </c>
    </row>
    <row r="65" spans="1:6" ht="30" customHeight="1" thickBot="1">
      <c r="A65" s="62" t="s">
        <v>27</v>
      </c>
      <c r="B65" s="63"/>
      <c r="C65" s="64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28996.47</v>
      </c>
      <c r="D67" s="48"/>
      <c r="E67" s="31"/>
      <c r="F67" s="31"/>
    </row>
    <row r="68" spans="1:6" ht="15.75">
      <c r="A68" s="15"/>
    </row>
    <row r="69" spans="1:6" ht="60" customHeight="1">
      <c r="A69" s="58" t="s">
        <v>28</v>
      </c>
      <c r="B69" s="58"/>
      <c r="C69" s="58"/>
      <c r="D69" s="58"/>
      <c r="E69" s="58"/>
      <c r="F69" s="58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" zoomScaleNormal="100" workbookViewId="0">
      <selection activeCell="D15" sqref="D1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4" t="s">
        <v>3</v>
      </c>
      <c r="B5" s="74"/>
      <c r="C5" s="74"/>
      <c r="D5" s="74"/>
      <c r="E5" s="74"/>
      <c r="F5" s="74"/>
    </row>
    <row r="7" spans="1:6" ht="27">
      <c r="A7" s="74" t="s">
        <v>4</v>
      </c>
      <c r="B7" s="74"/>
      <c r="C7" s="74"/>
      <c r="D7" s="74"/>
      <c r="E7" s="74"/>
      <c r="F7" s="74"/>
    </row>
    <row r="9" spans="1:6" ht="26.25">
      <c r="A9" s="2"/>
    </row>
    <row r="11" spans="1:6" ht="15.75">
      <c r="A11" s="4" t="s">
        <v>5</v>
      </c>
      <c r="B11" s="30"/>
      <c r="C11" s="75" t="s">
        <v>58</v>
      </c>
      <c r="D11" s="75"/>
      <c r="E11" s="75"/>
      <c r="F11" s="75"/>
    </row>
    <row r="13" spans="1:6">
      <c r="A13" s="3"/>
    </row>
    <row r="15" spans="1:6" ht="18.75">
      <c r="A15" s="51" t="s">
        <v>56</v>
      </c>
      <c r="D15" s="51"/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6" t="s">
        <v>36</v>
      </c>
      <c r="B27" s="76"/>
      <c r="C27" s="76"/>
      <c r="D27" s="76"/>
      <c r="E27" s="76"/>
      <c r="F27" s="76"/>
    </row>
    <row r="29" spans="1:6">
      <c r="A29" s="73"/>
      <c r="B29" s="73"/>
      <c r="C29" s="73"/>
      <c r="D29" s="73"/>
      <c r="E29" s="73"/>
      <c r="F29" s="73"/>
    </row>
    <row r="30" spans="1:6">
      <c r="A30" s="73"/>
      <c r="B30" s="73"/>
      <c r="C30" s="73"/>
      <c r="D30" s="73"/>
      <c r="E30" s="73"/>
      <c r="F30" s="73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>
      <c r="A33" s="66" t="s">
        <v>8</v>
      </c>
      <c r="B33" s="66" t="s">
        <v>9</v>
      </c>
      <c r="C33" s="66" t="s">
        <v>10</v>
      </c>
      <c r="D33" s="66" t="s">
        <v>40</v>
      </c>
      <c r="E33" s="66" t="s">
        <v>11</v>
      </c>
      <c r="F33" s="66" t="s">
        <v>12</v>
      </c>
    </row>
    <row r="34" spans="1:6" ht="29.25" customHeight="1" thickBot="1">
      <c r="A34" s="67"/>
      <c r="B34" s="67"/>
      <c r="C34" s="67"/>
      <c r="D34" s="67"/>
      <c r="E34" s="67"/>
      <c r="F34" s="67"/>
    </row>
    <row r="35" spans="1:6" ht="30" customHeight="1" thickBot="1">
      <c r="A35" s="6"/>
      <c r="B35" s="7"/>
      <c r="C35" s="7"/>
      <c r="D35" s="7"/>
      <c r="E35" s="7"/>
      <c r="F35" s="22">
        <f t="shared" ref="F35:F43" si="0">C35*D35*E35</f>
        <v>0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/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</v>
      </c>
      <c r="D50" s="68">
        <f>(SUM(F35:F44)+SUM(E46:E49)+F65)*C50</f>
        <v>0</v>
      </c>
      <c r="E50" s="6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0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0" t="s">
        <v>23</v>
      </c>
      <c r="B55" s="71"/>
      <c r="C55" s="7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59"/>
      <c r="B56" s="60"/>
      <c r="C56" s="61"/>
      <c r="D56" s="40"/>
      <c r="E56" s="41"/>
      <c r="F56" s="41">
        <f t="shared" ref="F56:F64" si="2">D56*E56</f>
        <v>0</v>
      </c>
    </row>
    <row r="57" spans="1:8" ht="30" customHeight="1" thickBot="1">
      <c r="A57" s="59"/>
      <c r="B57" s="60"/>
      <c r="C57" s="61"/>
      <c r="D57" s="40"/>
      <c r="E57" s="41"/>
      <c r="F57" s="41">
        <f t="shared" si="2"/>
        <v>0</v>
      </c>
    </row>
    <row r="58" spans="1:8" ht="30" customHeight="1" thickBot="1">
      <c r="A58" s="59"/>
      <c r="B58" s="60"/>
      <c r="C58" s="61"/>
      <c r="D58" s="40"/>
      <c r="E58" s="41"/>
      <c r="F58" s="41">
        <f t="shared" si="2"/>
        <v>0</v>
      </c>
    </row>
    <row r="59" spans="1:8" ht="30" customHeight="1" thickBot="1">
      <c r="A59" s="59"/>
      <c r="B59" s="60"/>
      <c r="C59" s="61"/>
      <c r="D59" s="40"/>
      <c r="E59" s="41"/>
      <c r="F59" s="41">
        <f t="shared" si="2"/>
        <v>0</v>
      </c>
    </row>
    <row r="60" spans="1:8" ht="30" customHeight="1" thickBot="1">
      <c r="A60" s="59"/>
      <c r="B60" s="60"/>
      <c r="C60" s="61"/>
      <c r="D60" s="40"/>
      <c r="E60" s="41"/>
      <c r="F60" s="41">
        <f t="shared" si="2"/>
        <v>0</v>
      </c>
    </row>
    <row r="61" spans="1:8" ht="30" customHeight="1" thickBot="1">
      <c r="A61" s="59"/>
      <c r="B61" s="60"/>
      <c r="C61" s="61"/>
      <c r="D61" s="40"/>
      <c r="E61" s="41"/>
      <c r="F61" s="41">
        <f t="shared" si="2"/>
        <v>0</v>
      </c>
    </row>
    <row r="62" spans="1:8" ht="30" customHeight="1" thickBot="1">
      <c r="A62" s="59"/>
      <c r="B62" s="60"/>
      <c r="C62" s="61"/>
      <c r="D62" s="40"/>
      <c r="E62" s="41"/>
      <c r="F62" s="41">
        <f t="shared" si="2"/>
        <v>0</v>
      </c>
    </row>
    <row r="63" spans="1:8" ht="30" customHeight="1" thickBot="1">
      <c r="A63" s="59"/>
      <c r="B63" s="60"/>
      <c r="C63" s="61"/>
      <c r="D63" s="40"/>
      <c r="E63" s="41"/>
      <c r="F63" s="41">
        <f t="shared" si="2"/>
        <v>0</v>
      </c>
    </row>
    <row r="64" spans="1:8" ht="30" customHeight="1" thickBot="1">
      <c r="A64" s="59"/>
      <c r="B64" s="60"/>
      <c r="C64" s="61"/>
      <c r="D64" s="42"/>
      <c r="E64" s="43"/>
      <c r="F64" s="41">
        <f t="shared" si="2"/>
        <v>0</v>
      </c>
    </row>
    <row r="65" spans="1:6" ht="30" customHeight="1" thickBot="1">
      <c r="A65" s="62" t="s">
        <v>27</v>
      </c>
      <c r="B65" s="63"/>
      <c r="C65" s="64"/>
      <c r="D65" s="44"/>
      <c r="E65" s="45"/>
      <c r="F65" s="46">
        <f>SUM(F56:F64)</f>
        <v>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0</v>
      </c>
      <c r="D67" s="48"/>
      <c r="E67" s="31"/>
      <c r="F67" s="31"/>
    </row>
    <row r="68" spans="1:6" ht="15.75">
      <c r="A68" s="15"/>
    </row>
    <row r="69" spans="1:6" ht="60" customHeight="1">
      <c r="A69" s="58" t="s">
        <v>28</v>
      </c>
      <c r="B69" s="58"/>
      <c r="C69" s="58"/>
      <c r="D69" s="58"/>
      <c r="E69" s="58"/>
      <c r="F69" s="58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35:A44">
      <formula1>Наим_работ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56:C64">
      <formula1>Материал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showZeros="0" showWhiteSpace="0" topLeftCell="A49" zoomScaleNormal="100" workbookViewId="0">
      <selection activeCell="A35" sqref="A35:XFD35"/>
    </sheetView>
  </sheetViews>
  <sheetFormatPr defaultRowHeight="15"/>
  <cols>
    <col min="1" max="1" width="42" customWidth="1"/>
    <col min="2" max="2" width="17" customWidth="1"/>
    <col min="3" max="3" width="11" customWidth="1"/>
    <col min="4" max="4" width="10.85546875" customWidth="1"/>
    <col min="5" max="5" width="19" customWidth="1"/>
    <col min="6" max="6" width="13.140625" customWidth="1"/>
    <col min="7" max="8" width="11.5703125" bestFit="1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4" t="s">
        <v>3</v>
      </c>
      <c r="B5" s="74"/>
      <c r="C5" s="74"/>
      <c r="D5" s="74"/>
      <c r="E5" s="74"/>
      <c r="F5" s="74"/>
    </row>
    <row r="7" spans="1:6" ht="27">
      <c r="A7" s="74" t="s">
        <v>4</v>
      </c>
      <c r="B7" s="74"/>
      <c r="C7" s="74"/>
      <c r="D7" s="74"/>
      <c r="E7" s="74"/>
      <c r="F7" s="74"/>
    </row>
    <row r="9" spans="1:6" ht="26.25">
      <c r="A9" s="2"/>
    </row>
    <row r="11" spans="1:6" ht="15.75">
      <c r="A11" s="4" t="s">
        <v>5</v>
      </c>
      <c r="B11" s="30"/>
      <c r="C11" s="75" t="s">
        <v>91</v>
      </c>
      <c r="D11" s="75"/>
      <c r="E11" s="75"/>
      <c r="F11" s="75"/>
    </row>
    <row r="13" spans="1:6">
      <c r="A13" s="3"/>
    </row>
    <row r="15" spans="1:6" ht="18.75">
      <c r="A15" s="51" t="s">
        <v>56</v>
      </c>
      <c r="D15" s="51" t="s">
        <v>64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6" t="s">
        <v>36</v>
      </c>
      <c r="B27" s="76"/>
      <c r="C27" s="76"/>
      <c r="D27" s="76"/>
      <c r="E27" s="76"/>
      <c r="F27" s="76"/>
    </row>
    <row r="29" spans="1:6">
      <c r="A29" s="73"/>
      <c r="B29" s="73"/>
      <c r="C29" s="73"/>
      <c r="D29" s="73"/>
      <c r="E29" s="73"/>
      <c r="F29" s="73"/>
    </row>
    <row r="30" spans="1:6">
      <c r="A30" s="73"/>
      <c r="B30" s="73"/>
      <c r="C30" s="73"/>
      <c r="D30" s="73"/>
      <c r="E30" s="73"/>
      <c r="F30" s="73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>
      <c r="A33" s="66" t="s">
        <v>8</v>
      </c>
      <c r="B33" s="66" t="s">
        <v>9</v>
      </c>
      <c r="C33" s="66" t="s">
        <v>10</v>
      </c>
      <c r="D33" s="66" t="s">
        <v>40</v>
      </c>
      <c r="E33" s="66" t="s">
        <v>11</v>
      </c>
      <c r="F33" s="66" t="s">
        <v>12</v>
      </c>
    </row>
    <row r="34" spans="1:6" ht="29.25" customHeight="1" thickBot="1">
      <c r="A34" s="67"/>
      <c r="B34" s="67"/>
      <c r="C34" s="67"/>
      <c r="D34" s="67"/>
      <c r="E34" s="67"/>
      <c r="F34" s="67"/>
    </row>
    <row r="35" spans="1:6" ht="30" customHeight="1" thickBot="1">
      <c r="A35" s="6" t="s">
        <v>92</v>
      </c>
      <c r="B35" s="7" t="s">
        <v>48</v>
      </c>
      <c r="C35" s="7">
        <v>1</v>
      </c>
      <c r="D35" s="7">
        <v>9</v>
      </c>
      <c r="E35" s="7">
        <v>248.48</v>
      </c>
      <c r="F35" s="22">
        <f t="shared" ref="F35:F44" si="0">C35*D35*E35</f>
        <v>2236.3199999999997</v>
      </c>
    </row>
    <row r="36" spans="1:6" ht="30" customHeight="1" thickBot="1">
      <c r="A36" s="6"/>
      <c r="B36" s="7"/>
      <c r="C36" s="7"/>
      <c r="D36" s="7"/>
      <c r="E36" s="7"/>
      <c r="F36" s="22">
        <f t="shared" si="0"/>
        <v>0</v>
      </c>
    </row>
    <row r="37" spans="1:6" ht="30" customHeight="1" thickBot="1">
      <c r="A37" s="6"/>
      <c r="B37" s="7"/>
      <c r="C37" s="7"/>
      <c r="D37" s="7"/>
      <c r="E37" s="7"/>
      <c r="F37" s="22">
        <f t="shared" si="0"/>
        <v>0</v>
      </c>
    </row>
    <row r="38" spans="1:6" ht="30" customHeight="1" thickBot="1">
      <c r="A38" s="6"/>
      <c r="B38" s="6"/>
      <c r="C38" s="6"/>
      <c r="D38" s="6"/>
      <c r="E38" s="6"/>
      <c r="F38" s="22">
        <f t="shared" si="0"/>
        <v>0</v>
      </c>
    </row>
    <row r="39" spans="1:6" ht="30" customHeight="1" thickBot="1">
      <c r="A39" s="6"/>
      <c r="B39" s="6"/>
      <c r="C39" s="6"/>
      <c r="D39" s="6"/>
      <c r="E39" s="6"/>
      <c r="F39" s="22">
        <f t="shared" si="0"/>
        <v>0</v>
      </c>
    </row>
    <row r="40" spans="1:6" ht="30" customHeight="1" thickBot="1">
      <c r="A40" s="6"/>
      <c r="B40" s="6"/>
      <c r="C40" s="6"/>
      <c r="D40" s="6"/>
      <c r="E40" s="6"/>
      <c r="F40" s="22">
        <f t="shared" si="0"/>
        <v>0</v>
      </c>
    </row>
    <row r="41" spans="1:6" ht="30" customHeight="1" thickBot="1">
      <c r="A41" s="6"/>
      <c r="B41" s="6"/>
      <c r="C41" s="6"/>
      <c r="D41" s="6"/>
      <c r="E41" s="6"/>
      <c r="F41" s="22">
        <f t="shared" si="0"/>
        <v>0</v>
      </c>
    </row>
    <row r="42" spans="1:6" ht="30" customHeight="1" thickBot="1">
      <c r="A42" s="6"/>
      <c r="B42" s="7"/>
      <c r="C42" s="7"/>
      <c r="D42" s="7"/>
      <c r="E42" s="7"/>
      <c r="F42" s="22">
        <f t="shared" si="0"/>
        <v>0</v>
      </c>
    </row>
    <row r="43" spans="1:6" ht="30" customHeight="1" thickBot="1">
      <c r="A43" s="6"/>
      <c r="B43" s="7"/>
      <c r="C43" s="7"/>
      <c r="D43" s="7"/>
      <c r="E43" s="7"/>
      <c r="F43" s="22">
        <f t="shared" si="0"/>
        <v>0</v>
      </c>
    </row>
    <row r="44" spans="1:6" ht="30" customHeight="1" thickBot="1">
      <c r="A44" s="6"/>
      <c r="B44" s="7"/>
      <c r="C44" s="7"/>
      <c r="D44" s="7"/>
      <c r="E44" s="7"/>
      <c r="F44" s="22">
        <f t="shared" si="0"/>
        <v>0</v>
      </c>
    </row>
    <row r="45" spans="1:6" ht="16.5" thickBot="1">
      <c r="A45" s="8" t="s">
        <v>13</v>
      </c>
    </row>
    <row r="46" spans="1:6" ht="64.5" thickBot="1">
      <c r="A46" s="9" t="s">
        <v>14</v>
      </c>
      <c r="B46" s="10" t="s">
        <v>15</v>
      </c>
      <c r="C46" s="10">
        <v>1.1000000000000001</v>
      </c>
      <c r="D46" s="33"/>
      <c r="E46" s="36">
        <f t="shared" ref="E46:E48" si="1">IF(ISBLANK(D46),0,(C46/100)*SUM(F32:F41))</f>
        <v>0</v>
      </c>
    </row>
    <row r="47" spans="1:6" ht="51.75" thickBot="1">
      <c r="A47" s="11" t="s">
        <v>16</v>
      </c>
      <c r="B47" s="12" t="s">
        <v>17</v>
      </c>
      <c r="C47" s="12">
        <v>1.0900000000000001</v>
      </c>
      <c r="D47" s="34"/>
      <c r="E47" s="36">
        <f t="shared" si="1"/>
        <v>0</v>
      </c>
    </row>
    <row r="48" spans="1:6" ht="26.25" thickBot="1">
      <c r="A48" s="16" t="s">
        <v>18</v>
      </c>
      <c r="B48" s="17" t="s">
        <v>19</v>
      </c>
      <c r="C48" s="17">
        <v>1.2</v>
      </c>
      <c r="D48" s="35"/>
      <c r="E48" s="36">
        <f t="shared" si="1"/>
        <v>0</v>
      </c>
    </row>
    <row r="49" spans="1:8" ht="26.25" thickBot="1">
      <c r="A49" s="16" t="s">
        <v>20</v>
      </c>
      <c r="B49" s="17" t="s">
        <v>21</v>
      </c>
      <c r="C49" s="17">
        <v>1.2</v>
      </c>
      <c r="D49" s="38"/>
      <c r="E49" s="36">
        <f>IF(ISBLANK(D49),0,(C49/100)*SUM(F35:F44))</f>
        <v>0</v>
      </c>
    </row>
    <row r="50" spans="1:8" ht="30" customHeight="1" thickBot="1">
      <c r="A50" s="21" t="s">
        <v>51</v>
      </c>
      <c r="B50" s="21"/>
      <c r="C50" s="37">
        <v>0.2</v>
      </c>
      <c r="D50" s="68">
        <f>(SUM(F35:F44)+SUM(E46:E49)+F65)*C50</f>
        <v>619.26400000000001</v>
      </c>
      <c r="E50" s="69"/>
      <c r="F50" s="39"/>
      <c r="G50" s="39"/>
      <c r="H50" s="39"/>
    </row>
    <row r="51" spans="1:8" ht="30" customHeight="1" thickBot="1">
      <c r="A51" s="28" t="s">
        <v>43</v>
      </c>
      <c r="B51" s="7"/>
      <c r="C51" s="7"/>
      <c r="D51" s="26"/>
      <c r="E51" s="29">
        <f>ROUND(SUM(F35:F44),2)+ROUND(SUM(D46:E50),2)</f>
        <v>2855.58</v>
      </c>
      <c r="F51" s="27"/>
    </row>
    <row r="52" spans="1:8" ht="15.75">
      <c r="A52" s="8"/>
    </row>
    <row r="53" spans="1:8" ht="15.75">
      <c r="A53" s="8"/>
    </row>
    <row r="54" spans="1:8" ht="16.5" thickBot="1">
      <c r="A54" s="14" t="s">
        <v>22</v>
      </c>
    </row>
    <row r="55" spans="1:8" ht="16.5" thickBot="1">
      <c r="A55" s="70" t="s">
        <v>23</v>
      </c>
      <c r="B55" s="71"/>
      <c r="C55" s="72"/>
      <c r="D55" s="18" t="s">
        <v>24</v>
      </c>
      <c r="E55" s="18" t="s">
        <v>25</v>
      </c>
      <c r="F55" s="18" t="s">
        <v>26</v>
      </c>
    </row>
    <row r="56" spans="1:8" ht="30" customHeight="1" thickBot="1">
      <c r="A56" s="59" t="s">
        <v>93</v>
      </c>
      <c r="B56" s="60"/>
      <c r="C56" s="61"/>
      <c r="D56" s="40">
        <v>1</v>
      </c>
      <c r="E56" s="41">
        <v>500</v>
      </c>
      <c r="F56" s="41">
        <f t="shared" ref="F56:F64" si="2">D56*E56</f>
        <v>500</v>
      </c>
    </row>
    <row r="57" spans="1:8" ht="30" customHeight="1" thickBot="1">
      <c r="A57" s="59" t="s">
        <v>94</v>
      </c>
      <c r="B57" s="60"/>
      <c r="C57" s="61"/>
      <c r="D57" s="40">
        <v>4</v>
      </c>
      <c r="E57" s="41">
        <v>90</v>
      </c>
      <c r="F57" s="41">
        <f t="shared" si="2"/>
        <v>360</v>
      </c>
    </row>
    <row r="58" spans="1:8" ht="30" customHeight="1" thickBot="1">
      <c r="A58" s="59"/>
      <c r="B58" s="60"/>
      <c r="C58" s="61"/>
      <c r="D58" s="40"/>
      <c r="E58" s="41"/>
      <c r="F58" s="41">
        <f t="shared" si="2"/>
        <v>0</v>
      </c>
    </row>
    <row r="59" spans="1:8" ht="30" customHeight="1" thickBot="1">
      <c r="A59" s="59"/>
      <c r="B59" s="60"/>
      <c r="C59" s="61"/>
      <c r="D59" s="40"/>
      <c r="E59" s="41"/>
      <c r="F59" s="41">
        <f t="shared" si="2"/>
        <v>0</v>
      </c>
    </row>
    <row r="60" spans="1:8" ht="30" customHeight="1" thickBot="1">
      <c r="A60" s="59"/>
      <c r="B60" s="60"/>
      <c r="C60" s="61"/>
      <c r="D60" s="40"/>
      <c r="E60" s="41"/>
      <c r="F60" s="41">
        <f t="shared" si="2"/>
        <v>0</v>
      </c>
    </row>
    <row r="61" spans="1:8" ht="30" customHeight="1" thickBot="1">
      <c r="A61" s="59"/>
      <c r="B61" s="60"/>
      <c r="C61" s="61"/>
      <c r="D61" s="40"/>
      <c r="E61" s="41"/>
      <c r="F61" s="41">
        <f t="shared" si="2"/>
        <v>0</v>
      </c>
    </row>
    <row r="62" spans="1:8" ht="30" customHeight="1" thickBot="1">
      <c r="A62" s="59"/>
      <c r="B62" s="60"/>
      <c r="C62" s="61"/>
      <c r="D62" s="40"/>
      <c r="E62" s="41"/>
      <c r="F62" s="41">
        <f t="shared" si="2"/>
        <v>0</v>
      </c>
    </row>
    <row r="63" spans="1:8" ht="30" customHeight="1" thickBot="1">
      <c r="A63" s="59"/>
      <c r="B63" s="60"/>
      <c r="C63" s="61"/>
      <c r="D63" s="40"/>
      <c r="E63" s="41"/>
      <c r="F63" s="41">
        <f t="shared" si="2"/>
        <v>0</v>
      </c>
    </row>
    <row r="64" spans="1:8" ht="30" customHeight="1" thickBot="1">
      <c r="A64" s="59"/>
      <c r="B64" s="60"/>
      <c r="C64" s="61"/>
      <c r="D64" s="42"/>
      <c r="E64" s="43"/>
      <c r="F64" s="41">
        <f t="shared" si="2"/>
        <v>0</v>
      </c>
    </row>
    <row r="65" spans="1:6" ht="30" customHeight="1" thickBot="1">
      <c r="A65" s="62" t="s">
        <v>27</v>
      </c>
      <c r="B65" s="63"/>
      <c r="C65" s="64"/>
      <c r="D65" s="44"/>
      <c r="E65" s="45"/>
      <c r="F65" s="46">
        <f>SUM(F56:F64)</f>
        <v>860</v>
      </c>
    </row>
    <row r="66" spans="1:6" ht="15.75">
      <c r="A66" s="15"/>
    </row>
    <row r="67" spans="1:6" ht="15.75">
      <c r="A67" s="8" t="s">
        <v>37</v>
      </c>
      <c r="B67" s="31"/>
      <c r="C67" s="47">
        <f>E51+F65</f>
        <v>3715.58</v>
      </c>
      <c r="D67" s="48"/>
      <c r="E67" s="31"/>
      <c r="F67" s="31"/>
    </row>
    <row r="68" spans="1:6" ht="15.75">
      <c r="A68" s="15"/>
    </row>
    <row r="69" spans="1:6" ht="60" customHeight="1">
      <c r="A69" s="58" t="s">
        <v>28</v>
      </c>
      <c r="B69" s="58"/>
      <c r="C69" s="58"/>
      <c r="D69" s="58"/>
      <c r="E69" s="58"/>
      <c r="F69" s="58"/>
    </row>
    <row r="70" spans="1:6" ht="15.75">
      <c r="A70" s="20" t="s">
        <v>29</v>
      </c>
    </row>
    <row r="71" spans="1:6" ht="15.75">
      <c r="A71" s="15"/>
    </row>
    <row r="72" spans="1:6" ht="15.75">
      <c r="A72" s="15"/>
    </row>
    <row r="73" spans="1:6" ht="15.75">
      <c r="A73" s="15"/>
    </row>
    <row r="74" spans="1:6" ht="15.75">
      <c r="A74" s="14" t="s">
        <v>30</v>
      </c>
      <c r="D74" s="14" t="s">
        <v>39</v>
      </c>
    </row>
    <row r="75" spans="1:6" ht="15.75">
      <c r="A75" s="14" t="s">
        <v>2</v>
      </c>
    </row>
    <row r="76" spans="1:6" ht="15.75">
      <c r="A76" s="14"/>
    </row>
    <row r="77" spans="1:6" ht="15.75">
      <c r="A77" s="15" t="s">
        <v>31</v>
      </c>
      <c r="D77" s="15" t="s">
        <v>32</v>
      </c>
    </row>
    <row r="78" spans="1:6" ht="15.75">
      <c r="A78" s="15" t="s">
        <v>38</v>
      </c>
      <c r="B78" s="15" t="s">
        <v>33</v>
      </c>
      <c r="D78" s="15" t="s">
        <v>38</v>
      </c>
      <c r="E78" s="15"/>
    </row>
    <row r="79" spans="1:6" ht="15.75">
      <c r="A79" s="15"/>
    </row>
    <row r="80" spans="1:6" ht="15.75">
      <c r="A80" s="15"/>
    </row>
  </sheetData>
  <mergeCells count="26">
    <mergeCell ref="A30:F30"/>
    <mergeCell ref="A5:F5"/>
    <mergeCell ref="A7:F7"/>
    <mergeCell ref="C11:F11"/>
    <mergeCell ref="A27:F27"/>
    <mergeCell ref="A29:F29"/>
    <mergeCell ref="A59:C59"/>
    <mergeCell ref="A31:F31"/>
    <mergeCell ref="A33:A34"/>
    <mergeCell ref="B33:B34"/>
    <mergeCell ref="C33:C34"/>
    <mergeCell ref="D33:D34"/>
    <mergeCell ref="E33:E34"/>
    <mergeCell ref="F33:F34"/>
    <mergeCell ref="D50:E50"/>
    <mergeCell ref="A55:C55"/>
    <mergeCell ref="A56:C56"/>
    <mergeCell ref="A57:C57"/>
    <mergeCell ref="A58:C58"/>
    <mergeCell ref="A69:F69"/>
    <mergeCell ref="A60:C60"/>
    <mergeCell ref="A61:C61"/>
    <mergeCell ref="A62:C62"/>
    <mergeCell ref="A63:C63"/>
    <mergeCell ref="A64:C64"/>
    <mergeCell ref="A65:C65"/>
  </mergeCells>
  <dataValidations count="3">
    <dataValidation type="list" allowBlank="1" showInputMessage="1" showErrorMessage="1" sqref="A56:C64">
      <formula1>Материал</formula1>
    </dataValidation>
    <dataValidation type="list" allowBlank="1" showInputMessage="1" showErrorMessage="1" sqref="B35:B44">
      <formula1>Ед_изм</formula1>
    </dataValidation>
    <dataValidation type="list" allowBlank="1" showInputMessage="1" showErrorMessage="1" sqref="A35:A44">
      <formula1>Наим_работ</formula1>
    </dataValidation>
  </dataValidations>
  <pageMargins left="0.26" right="0.16" top="0.2" bottom="0.17" header="0.17" footer="0.17"/>
  <pageSetup paperSize="9" scale="88" orientation="portrait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opLeftCell="A28" zoomScaleNormal="100" workbookViewId="0">
      <selection activeCell="B35" sqref="B35"/>
    </sheetView>
  </sheetViews>
  <sheetFormatPr defaultRowHeight="15"/>
  <cols>
    <col min="1" max="1" width="42" customWidth="1"/>
    <col min="2" max="2" width="16.7109375" customWidth="1"/>
    <col min="3" max="4" width="17.42578125" customWidth="1"/>
    <col min="5" max="5" width="19" customWidth="1"/>
    <col min="6" max="6" width="13.140625" customWidth="1"/>
  </cols>
  <sheetData>
    <row r="1" spans="1:6" ht="18.75">
      <c r="E1" s="49"/>
      <c r="F1" s="50" t="s">
        <v>0</v>
      </c>
    </row>
    <row r="2" spans="1:6" ht="18.75">
      <c r="E2" s="49"/>
      <c r="F2" s="50" t="s">
        <v>1</v>
      </c>
    </row>
    <row r="3" spans="1:6" ht="18.75">
      <c r="E3" s="49"/>
      <c r="F3" s="50" t="s">
        <v>2</v>
      </c>
    </row>
    <row r="4" spans="1:6" ht="23.25">
      <c r="A4" s="1"/>
      <c r="E4" s="32"/>
      <c r="F4" s="32"/>
    </row>
    <row r="5" spans="1:6" ht="27">
      <c r="A5" s="74" t="s">
        <v>3</v>
      </c>
      <c r="B5" s="74"/>
      <c r="C5" s="74"/>
      <c r="D5" s="74"/>
      <c r="E5" s="74"/>
      <c r="F5" s="74"/>
    </row>
    <row r="7" spans="1:6" ht="27">
      <c r="A7" s="74" t="s">
        <v>4</v>
      </c>
      <c r="B7" s="74"/>
      <c r="C7" s="74"/>
      <c r="D7" s="74"/>
      <c r="E7" s="74"/>
      <c r="F7" s="74"/>
    </row>
    <row r="9" spans="1:6" ht="26.25">
      <c r="A9" s="2"/>
    </row>
    <row r="11" spans="1:6" ht="15.75">
      <c r="A11" s="4" t="s">
        <v>5</v>
      </c>
      <c r="B11" s="30"/>
      <c r="C11" s="75" t="s">
        <v>59</v>
      </c>
      <c r="D11" s="75"/>
      <c r="E11" s="75"/>
      <c r="F11" s="75"/>
    </row>
    <row r="13" spans="1:6">
      <c r="A13" s="3"/>
    </row>
    <row r="15" spans="1:6" ht="18.75">
      <c r="A15" s="51" t="s">
        <v>56</v>
      </c>
      <c r="D15" s="51" t="s">
        <v>57</v>
      </c>
    </row>
    <row r="16" spans="1:6">
      <c r="A16" s="30"/>
    </row>
    <row r="17" spans="1:6" ht="18.75">
      <c r="A17" s="51" t="s">
        <v>6</v>
      </c>
    </row>
    <row r="22" spans="1:6" ht="15.75">
      <c r="A22" s="4" t="s">
        <v>54</v>
      </c>
      <c r="B22" s="30"/>
      <c r="C22" s="4"/>
      <c r="D22" s="52" t="s">
        <v>34</v>
      </c>
      <c r="E22" s="30"/>
    </row>
    <row r="23" spans="1:6">
      <c r="A23" s="30"/>
      <c r="B23" s="30"/>
      <c r="C23" s="30"/>
      <c r="D23" s="30"/>
      <c r="E23" s="30"/>
    </row>
    <row r="24" spans="1:6">
      <c r="A24" s="30"/>
      <c r="B24" s="30"/>
      <c r="C24" s="30"/>
      <c r="D24" s="30"/>
      <c r="E24" s="30"/>
    </row>
    <row r="25" spans="1:6" ht="15.75">
      <c r="A25" s="4" t="s">
        <v>55</v>
      </c>
      <c r="B25" s="30"/>
      <c r="C25" s="4"/>
      <c r="D25" s="52" t="s">
        <v>35</v>
      </c>
      <c r="E25" s="30"/>
    </row>
    <row r="27" spans="1:6" ht="18.75">
      <c r="A27" s="76" t="s">
        <v>36</v>
      </c>
      <c r="B27" s="76"/>
      <c r="C27" s="76"/>
      <c r="D27" s="76"/>
      <c r="E27" s="76"/>
      <c r="F27" s="76"/>
    </row>
    <row r="29" spans="1:6">
      <c r="A29" s="73"/>
      <c r="B29" s="73"/>
      <c r="C29" s="73"/>
      <c r="D29" s="73"/>
      <c r="E29" s="73"/>
      <c r="F29" s="73"/>
    </row>
    <row r="30" spans="1:6">
      <c r="A30" s="73"/>
      <c r="B30" s="73"/>
      <c r="C30" s="73"/>
      <c r="D30" s="73"/>
      <c r="E30" s="73"/>
      <c r="F30" s="73"/>
    </row>
    <row r="31" spans="1:6" ht="22.5">
      <c r="A31" s="65" t="s">
        <v>7</v>
      </c>
      <c r="B31" s="65"/>
      <c r="C31" s="65"/>
      <c r="D31" s="65"/>
      <c r="E31" s="65"/>
      <c r="F31" s="65"/>
    </row>
    <row r="32" spans="1:6" ht="16.5" thickBot="1">
      <c r="A32" s="5"/>
    </row>
    <row r="33" spans="1:6" ht="24" customHeight="1">
      <c r="A33" s="78" t="s">
        <v>8</v>
      </c>
      <c r="B33" s="80" t="s">
        <v>12</v>
      </c>
      <c r="C33" s="77"/>
      <c r="D33" s="77"/>
      <c r="E33" s="77"/>
    </row>
    <row r="34" spans="1:6" ht="15.75" thickBot="1">
      <c r="A34" s="79"/>
      <c r="B34" s="81"/>
      <c r="C34" s="77"/>
      <c r="D34" s="77"/>
      <c r="E34" s="77"/>
    </row>
    <row r="35" spans="1:6" ht="30" customHeight="1" thickBot="1">
      <c r="A35" s="13" t="s">
        <v>41</v>
      </c>
      <c r="B35" s="24">
        <f>SUM('1:3'!E51)</f>
        <v>31852.050000000003</v>
      </c>
      <c r="C35" s="23"/>
      <c r="D35" s="23"/>
      <c r="E35" s="23"/>
    </row>
    <row r="36" spans="1:6" ht="15.75">
      <c r="A36" s="8"/>
    </row>
    <row r="37" spans="1:6" ht="15.75">
      <c r="A37" s="8"/>
    </row>
    <row r="38" spans="1:6" ht="16.5" thickBot="1">
      <c r="A38" s="14" t="s">
        <v>22</v>
      </c>
    </row>
    <row r="39" spans="1:6" ht="30" customHeight="1" thickBot="1">
      <c r="A39" s="62" t="s">
        <v>42</v>
      </c>
      <c r="B39" s="63"/>
      <c r="C39" s="63"/>
      <c r="D39" s="24">
        <f>SUM('1:3'!F65)</f>
        <v>860</v>
      </c>
      <c r="E39" s="25"/>
    </row>
    <row r="40" spans="1:6" ht="15.75">
      <c r="A40" s="15"/>
    </row>
    <row r="41" spans="1:6" ht="16.5" thickBot="1">
      <c r="A41" s="8" t="s">
        <v>37</v>
      </c>
      <c r="B41" s="19"/>
      <c r="C41" s="24">
        <f>B35+D39</f>
        <v>32712.050000000003</v>
      </c>
      <c r="D41" s="19"/>
      <c r="E41" s="19"/>
      <c r="F41" s="19"/>
    </row>
    <row r="42" spans="1:6" ht="15.75">
      <c r="A42" s="15"/>
    </row>
    <row r="43" spans="1:6" ht="60" customHeight="1">
      <c r="A43" s="58" t="s">
        <v>28</v>
      </c>
      <c r="B43" s="58"/>
      <c r="C43" s="58"/>
      <c r="D43" s="58"/>
      <c r="E43" s="58"/>
      <c r="F43" s="58"/>
    </row>
    <row r="44" spans="1:6" ht="15.75">
      <c r="A44" s="20" t="s">
        <v>29</v>
      </c>
    </row>
    <row r="45" spans="1:6" ht="15.75">
      <c r="A45" s="15"/>
    </row>
    <row r="46" spans="1:6" ht="15.75">
      <c r="A46" s="15"/>
    </row>
    <row r="47" spans="1:6" ht="15.75">
      <c r="A47" s="15"/>
    </row>
    <row r="48" spans="1:6" ht="15.75">
      <c r="A48" s="14" t="s">
        <v>30</v>
      </c>
      <c r="D48" s="14" t="s">
        <v>39</v>
      </c>
    </row>
    <row r="49" spans="1:5" ht="15.75">
      <c r="A49" s="14" t="s">
        <v>2</v>
      </c>
    </row>
    <row r="50" spans="1:5" ht="15.75">
      <c r="A50" s="14"/>
    </row>
    <row r="51" spans="1:5" ht="15.75">
      <c r="A51" s="15" t="s">
        <v>31</v>
      </c>
      <c r="D51" s="15" t="s">
        <v>32</v>
      </c>
    </row>
    <row r="52" spans="1:5" ht="15.75">
      <c r="A52" s="15" t="s">
        <v>38</v>
      </c>
      <c r="B52" s="15" t="s">
        <v>33</v>
      </c>
      <c r="D52" s="15" t="s">
        <v>38</v>
      </c>
      <c r="E52" s="15"/>
    </row>
    <row r="53" spans="1:5" ht="15.75">
      <c r="A53" s="15"/>
    </row>
    <row r="54" spans="1:5" ht="15.75">
      <c r="A54" s="15"/>
    </row>
  </sheetData>
  <mergeCells count="14">
    <mergeCell ref="A5:F5"/>
    <mergeCell ref="A7:F7"/>
    <mergeCell ref="C11:F11"/>
    <mergeCell ref="A27:F27"/>
    <mergeCell ref="A31:F31"/>
    <mergeCell ref="A43:F43"/>
    <mergeCell ref="D33:D34"/>
    <mergeCell ref="A29:F29"/>
    <mergeCell ref="A30:F30"/>
    <mergeCell ref="A39:C39"/>
    <mergeCell ref="A33:A34"/>
    <mergeCell ref="C33:C34"/>
    <mergeCell ref="E33:E34"/>
    <mergeCell ref="B33:B34"/>
  </mergeCells>
  <pageMargins left="0.7" right="0.16" top="0.75" bottom="0.75" header="0.3" footer="0.3"/>
  <pageSetup paperSize="9" scale="7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F17" sqref="F17"/>
    </sheetView>
  </sheetViews>
  <sheetFormatPr defaultRowHeight="15"/>
  <cols>
    <col min="1" max="1" width="48.5703125" style="53" bestFit="1" customWidth="1"/>
    <col min="2" max="2" width="6.140625" bestFit="1" customWidth="1"/>
    <col min="3" max="3" width="19.5703125" bestFit="1" customWidth="1"/>
  </cols>
  <sheetData>
    <row r="1" spans="1:3">
      <c r="A1" s="53" t="s">
        <v>70</v>
      </c>
      <c r="B1" t="s">
        <v>49</v>
      </c>
      <c r="C1" t="s">
        <v>52</v>
      </c>
    </row>
    <row r="2" spans="1:3">
      <c r="A2" s="53" t="s">
        <v>72</v>
      </c>
      <c r="B2" t="s">
        <v>50</v>
      </c>
      <c r="C2" t="s">
        <v>53</v>
      </c>
    </row>
    <row r="3" spans="1:3">
      <c r="A3" s="53" t="s">
        <v>67</v>
      </c>
      <c r="B3" t="s">
        <v>79</v>
      </c>
      <c r="C3" t="s">
        <v>93</v>
      </c>
    </row>
    <row r="4" spans="1:3">
      <c r="A4" s="53" t="s">
        <v>84</v>
      </c>
      <c r="B4" t="s">
        <v>62</v>
      </c>
      <c r="C4" t="s">
        <v>94</v>
      </c>
    </row>
    <row r="5" spans="1:3">
      <c r="A5" s="53" t="s">
        <v>75</v>
      </c>
      <c r="B5" t="s">
        <v>48</v>
      </c>
    </row>
    <row r="6" spans="1:3">
      <c r="A6" s="53" t="s">
        <v>60</v>
      </c>
      <c r="B6" t="s">
        <v>73</v>
      </c>
    </row>
    <row r="7" spans="1:3">
      <c r="A7" s="53" t="s">
        <v>76</v>
      </c>
    </row>
    <row r="8" spans="1:3">
      <c r="A8" s="53" t="s">
        <v>61</v>
      </c>
    </row>
    <row r="9" spans="1:3" ht="60">
      <c r="A9" s="53" t="s">
        <v>81</v>
      </c>
    </row>
    <row r="10" spans="1:3">
      <c r="A10" s="53" t="s">
        <v>47</v>
      </c>
    </row>
    <row r="11" spans="1:3">
      <c r="A11" s="53" t="s">
        <v>66</v>
      </c>
    </row>
    <row r="12" spans="1:3">
      <c r="A12" s="53" t="s">
        <v>71</v>
      </c>
    </row>
    <row r="13" spans="1:3">
      <c r="A13" s="53" t="s">
        <v>44</v>
      </c>
    </row>
    <row r="14" spans="1:3">
      <c r="A14" s="53" t="s">
        <v>78</v>
      </c>
    </row>
    <row r="15" spans="1:3">
      <c r="A15" s="53" t="s">
        <v>69</v>
      </c>
    </row>
    <row r="16" spans="1:3">
      <c r="A16" s="53" t="s">
        <v>68</v>
      </c>
    </row>
    <row r="17" spans="1:1">
      <c r="A17" s="53" t="s">
        <v>85</v>
      </c>
    </row>
    <row r="18" spans="1:1">
      <c r="A18" s="53" t="s">
        <v>74</v>
      </c>
    </row>
    <row r="19" spans="1:1">
      <c r="A19" s="53" t="s">
        <v>92</v>
      </c>
    </row>
    <row r="20" spans="1:1">
      <c r="A20" s="53" t="s">
        <v>45</v>
      </c>
    </row>
    <row r="21" spans="1:1">
      <c r="A21" s="53" t="s">
        <v>80</v>
      </c>
    </row>
    <row r="22" spans="1:1">
      <c r="A22" s="53" t="s">
        <v>65</v>
      </c>
    </row>
    <row r="23" spans="1:1">
      <c r="A23" s="53" t="s">
        <v>77</v>
      </c>
    </row>
    <row r="24" spans="1:1" ht="30">
      <c r="A24" s="53" t="s">
        <v>63</v>
      </c>
    </row>
    <row r="25" spans="1:1">
      <c r="A25" s="53" t="s">
        <v>46</v>
      </c>
    </row>
    <row r="26" spans="1:1">
      <c r="A26" s="53" t="s">
        <v>83</v>
      </c>
    </row>
  </sheetData>
  <sortState ref="A1:A26">
    <sortCondition ref="A10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G5" sqref="G5:K5"/>
    </sheetView>
  </sheetViews>
  <sheetFormatPr defaultRowHeight="15"/>
  <cols>
    <col min="1" max="1" width="19.42578125" customWidth="1"/>
    <col min="6" max="6" width="12.7109375" customWidth="1"/>
    <col min="7" max="11" width="14.28515625" customWidth="1"/>
  </cols>
  <sheetData>
    <row r="1" spans="1:11" ht="15" customHeight="1">
      <c r="A1" s="84" t="s">
        <v>8</v>
      </c>
      <c r="B1" s="84" t="s">
        <v>9</v>
      </c>
      <c r="C1" s="84" t="s">
        <v>10</v>
      </c>
      <c r="D1" s="84" t="s">
        <v>40</v>
      </c>
      <c r="E1" s="84" t="s">
        <v>11</v>
      </c>
      <c r="F1" s="82" t="s">
        <v>12</v>
      </c>
      <c r="G1" s="86" t="s">
        <v>86</v>
      </c>
      <c r="H1" s="88" t="s">
        <v>87</v>
      </c>
      <c r="I1" s="88" t="s">
        <v>88</v>
      </c>
      <c r="J1" s="88" t="s">
        <v>89</v>
      </c>
      <c r="K1" s="88" t="s">
        <v>90</v>
      </c>
    </row>
    <row r="2" spans="1:11" ht="48" customHeight="1" thickBot="1">
      <c r="A2" s="85"/>
      <c r="B2" s="85"/>
      <c r="C2" s="85"/>
      <c r="D2" s="85"/>
      <c r="E2" s="85"/>
      <c r="F2" s="83"/>
      <c r="G2" s="87"/>
      <c r="H2" s="89"/>
      <c r="I2" s="89"/>
      <c r="J2" s="89"/>
      <c r="K2" s="89"/>
    </row>
    <row r="3" spans="1:11" ht="189.75" thickBot="1">
      <c r="A3" s="6" t="s">
        <v>81</v>
      </c>
      <c r="B3" s="7" t="s">
        <v>48</v>
      </c>
      <c r="C3" s="7">
        <v>1</v>
      </c>
      <c r="D3" s="7">
        <v>1</v>
      </c>
      <c r="E3" s="7"/>
      <c r="F3" s="22">
        <v>28996.47</v>
      </c>
      <c r="G3" s="56">
        <f>IF('1'!$E$48=0,'1'!$E$49,'1'!$E$48)</f>
        <v>0</v>
      </c>
      <c r="H3" s="57">
        <f>'1'!$D$50</f>
        <v>0</v>
      </c>
      <c r="I3" s="57">
        <f t="shared" ref="I3" si="0">F3+G3+H3</f>
        <v>28996.47</v>
      </c>
      <c r="J3" s="57">
        <f>'1'!$F$65</f>
        <v>0</v>
      </c>
      <c r="K3" s="57">
        <f>'1'!$C$67</f>
        <v>28996.47</v>
      </c>
    </row>
    <row r="4" spans="1:11" ht="30" customHeight="1" thickBot="1">
      <c r="A4" s="6" t="s">
        <v>92</v>
      </c>
      <c r="B4" s="7" t="s">
        <v>48</v>
      </c>
      <c r="C4" s="7">
        <v>1</v>
      </c>
      <c r="D4" s="7">
        <v>9</v>
      </c>
      <c r="E4" s="7">
        <v>248.48</v>
      </c>
      <c r="F4" s="22">
        <f t="shared" ref="F4" si="1">C4*D4*E4</f>
        <v>2236.3199999999997</v>
      </c>
      <c r="G4" s="56">
        <f>IF('3'!$E$48=0,'3'!$E$49,'3'!$E$48)</f>
        <v>0</v>
      </c>
      <c r="H4" s="57">
        <f>'3'!$D$50</f>
        <v>619.26400000000001</v>
      </c>
      <c r="I4" s="57">
        <f t="shared" ref="I4" si="2">F4+G4+H4</f>
        <v>2855.5839999999998</v>
      </c>
      <c r="J4" s="57">
        <f>'3'!$F$65</f>
        <v>860</v>
      </c>
      <c r="K4" s="57">
        <f>'3'!$C$67</f>
        <v>3715.58</v>
      </c>
    </row>
    <row r="5" spans="1:11" ht="16.5" thickBot="1">
      <c r="G5" s="56">
        <f>SUM(G3:G4)</f>
        <v>0</v>
      </c>
      <c r="H5" s="56">
        <f t="shared" ref="H5:K5" si="3">SUM(H3:H4)</f>
        <v>619.26400000000001</v>
      </c>
      <c r="I5" s="56">
        <f t="shared" si="3"/>
        <v>31852.054</v>
      </c>
      <c r="J5" s="56">
        <f t="shared" si="3"/>
        <v>860</v>
      </c>
      <c r="K5" s="56">
        <f t="shared" si="3"/>
        <v>32712.050000000003</v>
      </c>
    </row>
  </sheetData>
  <mergeCells count="11"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dataValidations count="2">
    <dataValidation type="list" allowBlank="1" showInputMessage="1" showErrorMessage="1" sqref="A3:A4">
      <formula1>Наим_работ</formula1>
    </dataValidation>
    <dataValidation type="list" allowBlank="1" showInputMessage="1" showErrorMessage="1" sqref="B3:B4">
      <formula1>Ед_изм</formula1>
    </dataValidation>
  </dataValidations>
  <pageMargins left="0.17" right="0.17" top="0.74803149606299213" bottom="0.74803149606299213" header="0.31496062992125984" footer="0.31496062992125984"/>
  <pageSetup paperSize="9" orientation="landscape" verticalDpi="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2018 год</vt:lpstr>
      <vt:lpstr>Лист2</vt:lpstr>
      <vt:lpstr>Работы</vt:lpstr>
      <vt:lpstr>Ед_изм</vt:lpstr>
      <vt:lpstr>Материал</vt:lpstr>
      <vt:lpstr>Наим_работ</vt:lpstr>
      <vt:lpstr>Наименвание_работ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2018-12-04T11:50:03Z</cp:lastPrinted>
  <dcterms:created xsi:type="dcterms:W3CDTF">2018-09-26T08:15:46Z</dcterms:created>
  <dcterms:modified xsi:type="dcterms:W3CDTF">2018-12-29T05:29:29Z</dcterms:modified>
</cp:coreProperties>
</file>