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tabRatio="686" activeTab="14"/>
  </bookViews>
  <sheets>
    <sheet name="1" sheetId="31" r:id="rId1"/>
    <sheet name="2" sheetId="58" r:id="rId2"/>
    <sheet name="3" sheetId="60" r:id="rId3"/>
    <sheet name="4" sheetId="54" r:id="rId4"/>
    <sheet name="5" sheetId="55" r:id="rId5"/>
    <sheet name="6" sheetId="35" r:id="rId6"/>
    <sheet name="7" sheetId="49" r:id="rId7"/>
    <sheet name="8" sheetId="50" r:id="rId8"/>
    <sheet name="9" sheetId="36" r:id="rId9"/>
    <sheet name="10" sheetId="37" r:id="rId10"/>
    <sheet name="11" sheetId="39" r:id="rId11"/>
    <sheet name="декабрь" sheetId="40" r:id="rId12"/>
    <sheet name="2018 год" sheetId="16" r:id="rId13"/>
    <sheet name="Лист2" sheetId="29" r:id="rId14"/>
    <sheet name="Работы" sheetId="68" r:id="rId15"/>
  </sheets>
  <definedNames>
    <definedName name="_xlnm._FilterDatabase" localSheetId="14" hidden="1">Работы!$A$3:$G$13</definedName>
    <definedName name="Ед_изм">Лист2!$B$1:$B$6</definedName>
    <definedName name="Материал">Лист2!$C$1:$C$16</definedName>
    <definedName name="Наим_работ">Лист2!$A$1:$A$43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14" i="68"/>
  <c r="I14"/>
  <c r="J14"/>
  <c r="K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K3"/>
  <c r="J3"/>
  <c r="I3"/>
  <c r="H3"/>
  <c r="G3"/>
  <c r="F12"/>
  <c r="F11"/>
  <c r="F10"/>
  <c r="F9"/>
  <c r="F8"/>
  <c r="F7"/>
  <c r="F6"/>
  <c r="F5"/>
  <c r="F4"/>
  <c r="F3"/>
  <c r="F64" i="60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58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55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54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50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9"/>
  <c r="F63"/>
  <c r="F62"/>
  <c r="F61"/>
  <c r="F60"/>
  <c r="F59"/>
  <c r="F58"/>
  <c r="F57"/>
  <c r="F56"/>
  <c r="E49"/>
  <c r="E48"/>
  <c r="E47"/>
  <c r="E46"/>
  <c r="F44"/>
  <c r="F43"/>
  <c r="F42"/>
  <c r="F41"/>
  <c r="F40"/>
  <c r="F39"/>
  <c r="F38"/>
  <c r="F37"/>
  <c r="F36"/>
  <c r="F35"/>
  <c r="F57" i="40"/>
  <c r="F44"/>
  <c r="F35"/>
  <c r="F36"/>
  <c r="F56" i="39"/>
  <c r="F57"/>
  <c r="F36"/>
  <c r="F37"/>
  <c r="F35" i="37"/>
  <c r="F36"/>
  <c r="F44"/>
  <c r="F56"/>
  <c r="F57"/>
  <c r="F65" s="1"/>
  <c r="F35" i="36"/>
  <c r="F36"/>
  <c r="F44"/>
  <c r="F56"/>
  <c r="F57"/>
  <c r="F56" i="31"/>
  <c r="F57"/>
  <c r="F44"/>
  <c r="F35"/>
  <c r="F36"/>
  <c r="F35" i="35"/>
  <c r="F36"/>
  <c r="F37"/>
  <c r="F38"/>
  <c r="F39"/>
  <c r="F40"/>
  <c r="F41"/>
  <c r="F42"/>
  <c r="F43"/>
  <c r="F44"/>
  <c r="F56"/>
  <c r="F57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7"/>
  <c r="F63"/>
  <c r="F62"/>
  <c r="F61"/>
  <c r="F60"/>
  <c r="F59"/>
  <c r="F58"/>
  <c r="E48"/>
  <c r="E47"/>
  <c r="E46"/>
  <c r="F43"/>
  <c r="F42"/>
  <c r="F41"/>
  <c r="F40"/>
  <c r="F39"/>
  <c r="F38"/>
  <c r="F37"/>
  <c r="F64" i="36"/>
  <c r="F63"/>
  <c r="F62"/>
  <c r="F61"/>
  <c r="F60"/>
  <c r="F59"/>
  <c r="F58"/>
  <c r="F65"/>
  <c r="E48"/>
  <c r="E47"/>
  <c r="E46"/>
  <c r="F43"/>
  <c r="F42"/>
  <c r="F41"/>
  <c r="F40"/>
  <c r="F39"/>
  <c r="F38"/>
  <c r="F37"/>
  <c r="F64" i="35"/>
  <c r="F63"/>
  <c r="F62"/>
  <c r="F61"/>
  <c r="F60"/>
  <c r="F59"/>
  <c r="F58"/>
  <c r="E48"/>
  <c r="E47"/>
  <c r="E46"/>
  <c r="F64" i="31"/>
  <c r="F63"/>
  <c r="F62"/>
  <c r="F61"/>
  <c r="F60"/>
  <c r="F59"/>
  <c r="F58"/>
  <c r="F65"/>
  <c r="E48"/>
  <c r="E47"/>
  <c r="E46"/>
  <c r="F43"/>
  <c r="F42"/>
  <c r="F41"/>
  <c r="F40"/>
  <c r="F39"/>
  <c r="F38"/>
  <c r="F37"/>
  <c r="E51" i="60" l="1"/>
  <c r="C67" s="1"/>
  <c r="D50"/>
  <c r="E48" i="58"/>
  <c r="D39" i="16"/>
  <c r="D50" i="55"/>
  <c r="E51" s="1"/>
  <c r="C67" s="1"/>
  <c r="E48" i="54"/>
  <c r="D50" i="50"/>
  <c r="E51" s="1"/>
  <c r="C67" s="1"/>
  <c r="E51" i="49"/>
  <c r="C67" s="1"/>
  <c r="F65"/>
  <c r="D50" s="1"/>
  <c r="F65" i="35"/>
  <c r="E49" i="40"/>
  <c r="D50" s="1"/>
  <c r="E49" i="39"/>
  <c r="D50" s="1"/>
  <c r="E49" i="37"/>
  <c r="D50" s="1"/>
  <c r="E49" i="36"/>
  <c r="D50" s="1"/>
  <c r="E49" i="35"/>
  <c r="D50" s="1"/>
  <c r="E49" i="31"/>
  <c r="D50" s="1"/>
  <c r="D50" i="58" l="1"/>
  <c r="E51" s="1"/>
  <c r="C67" s="1"/>
  <c r="E51" i="54"/>
  <c r="C67" s="1"/>
  <c r="D50"/>
  <c r="E51" i="40"/>
  <c r="C67" s="1"/>
  <c r="E51" i="39"/>
  <c r="C67" s="1"/>
  <c r="E51" i="37"/>
  <c r="C67" s="1"/>
  <c r="E51" i="36"/>
  <c r="C67" s="1"/>
  <c r="E51" i="35"/>
  <c r="C67" s="1"/>
  <c r="E51" i="31"/>
  <c r="C67" s="1"/>
  <c r="B35" i="16" l="1"/>
  <c r="C41" s="1"/>
</calcChain>
</file>

<file path=xl/sharedStrings.xml><?xml version="1.0" encoding="utf-8"?>
<sst xmlns="http://schemas.openxmlformats.org/spreadsheetml/2006/main" count="763" uniqueCount="134">
  <si>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</si>
  <si>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</si>
  <si>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</si>
  <si>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</si>
  <si>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</si>
  <si>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</si>
  <si>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</si>
  <si>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</si>
  <si>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</si>
  <si>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</si>
  <si>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</si>
  <si>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</si>
  <si>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</si>
  <si>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</si>
  <si>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</si>
  <si>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</si>
  <si>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</si>
  <si>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</si>
  <si>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</si>
  <si>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</si>
  <si>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</si>
  <si>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</si>
  <si>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</si>
  <si>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</si>
  <si>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</si>
  <si>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</si>
  <si>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</si>
  <si>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</si>
  <si>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</si>
  <si>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</si>
  <si>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</si>
  <si>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</si>
  <si>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</si>
  <si>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</si>
  <si>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</si>
  <si>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</si>
  <si>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</si>
  <si>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</si>
  <si>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</si>
  <si>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</si>
  <si>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</si>
  <si>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</si>
  <si>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</si>
  <si>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</si>
  <si>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</si>
  <si>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</si>
  <si>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</si>
  <si>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</si>
  <si>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</si>
  <si>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</si>
  <si>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</si>
  <si>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</si>
  <si>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</si>
  <si>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</si>
  <si>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>R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</si>
  <si>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</si>
  <si>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</si>
  <si>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</si>
  <si>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t>Молодежная д 3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</si>
  <si>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</si>
  <si>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</si>
  <si>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</si>
  <si>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</si>
  <si>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</si>
  <si>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Молодежная д 7</t>
  </si>
  <si>
    <t>Снятие приборов учета</t>
  </si>
  <si>
    <t>Молодежная д 5</t>
  </si>
  <si>
    <t>Отключение и включение стояков ГВС</t>
  </si>
  <si>
    <t>Отключение стояков ЦО</t>
  </si>
  <si>
    <t>Запуск ГВС после испытаний</t>
  </si>
  <si>
    <t>Закрытие ГВС</t>
  </si>
  <si>
    <t>Вынос тумбочки на помойку</t>
  </si>
  <si>
    <t>Закрытие ЦО</t>
  </si>
  <si>
    <t>элев</t>
  </si>
  <si>
    <t>Прочистка фильтров в теплоцентре</t>
  </si>
  <si>
    <t>Отогревание ливневой трубы</t>
  </si>
  <si>
    <t>пог.м</t>
  </si>
  <si>
    <t>пропан</t>
  </si>
  <si>
    <t>Бетонирование отмостки</t>
  </si>
  <si>
    <t xml:space="preserve">      «11 12 13 16»      июль 2018г.</t>
  </si>
  <si>
    <t>цемент</t>
  </si>
  <si>
    <t>песок</t>
  </si>
  <si>
    <t>щебень</t>
  </si>
  <si>
    <t>сетка сварная для армирования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</si>
  <si>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сентябрь 2018г.</t>
    </r>
  </si>
  <si>
    <t>Набивка сальников на кранах ХВС, ГВС</t>
  </si>
  <si>
    <t>Ремонт сгонов ГВС</t>
  </si>
  <si>
    <t>Ремонт сгона на стояках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</si>
  <si>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_30__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</si>
  <si>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_23__</t>
    </r>
    <r>
      <rPr>
        <sz val="12"/>
        <color theme="1"/>
        <rFont val="Times New Roman"/>
        <family val="1"/>
        <charset val="204"/>
      </rPr>
      <t>»      август 2018г.</t>
    </r>
  </si>
  <si>
    <t>Привоз сетки и цемента на отмостку</t>
  </si>
  <si>
    <t>рейс</t>
  </si>
  <si>
    <t>Снятие опалубки</t>
  </si>
  <si>
    <t>Вырубка кустов и вынос их на помойку</t>
  </si>
  <si>
    <t>Продувка полотенцесушителя</t>
  </si>
  <si>
    <t>Заделка выбоин растворомв подъезде</t>
  </si>
  <si>
    <t>Уборка мусора у колодца</t>
  </si>
  <si>
    <t xml:space="preserve">      «18»      июль 2018г.</t>
  </si>
  <si>
    <t xml:space="preserve">      « 10»      июль 2018г.</t>
  </si>
  <si>
    <t>Привоз материала на опалубку для ремонта отмостки</t>
  </si>
  <si>
    <t>Установка опалубки для ремонта отмостки</t>
  </si>
  <si>
    <t xml:space="preserve">      « 13  »      июнь 2018г.</t>
  </si>
  <si>
    <t xml:space="preserve">      « 20 21 »      июнь 2018г.</t>
  </si>
  <si>
    <t>доска</t>
  </si>
  <si>
    <t>саморез</t>
  </si>
  <si>
    <t>Уборка подвального помещения</t>
  </si>
  <si>
    <t>Вывоз мусора из подвала на помойку</t>
  </si>
  <si>
    <t>Покраска межэтажных дверей лифта</t>
  </si>
  <si>
    <t>Очистка от снега и наледи каналов для стока воды на крыше</t>
  </si>
  <si>
    <t>Покраска кабинеы лифта на два раза</t>
  </si>
  <si>
    <t>Заделка дырок в стене лифта шпаклевкой</t>
  </si>
  <si>
    <t>мешок</t>
  </si>
  <si>
    <t>краска</t>
  </si>
  <si>
    <t>кисть</t>
  </si>
  <si>
    <t>растворитель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</si>
  <si>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</si>
  <si>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_28__</t>
    </r>
    <r>
      <rPr>
        <sz val="12"/>
        <color theme="1"/>
        <rFont val="Times New Roman"/>
        <family val="1"/>
        <charset val="204"/>
      </rPr>
      <t>»      март 2018г.</t>
    </r>
  </si>
  <si>
    <t>Спуск и наполнение стояков ЦО</t>
  </si>
  <si>
    <t>Ревизия кранов на стояках ЦО</t>
  </si>
  <si>
    <t>Запуск отопления</t>
  </si>
  <si>
    <t>Продувка стояков ЦО</t>
  </si>
  <si>
    <t>Осмотр батареи</t>
  </si>
  <si>
    <t>пружина</t>
  </si>
  <si>
    <t>Подгонка установка пружин на двери</t>
  </si>
  <si>
    <t>светодиодная лампочка</t>
  </si>
  <si>
    <t>Ремонт электропатрона, установка светодиодной лампочки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</si>
  <si>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</t>
    </r>
    <r>
      <rPr>
        <sz val="12"/>
        <color theme="1"/>
        <rFont val="Times New Roman"/>
        <family val="1"/>
        <charset val="204"/>
      </rPr>
      <t>»      ноябрь 2018г.</t>
    </r>
  </si>
  <si>
    <t>Молодежная д 5 тамбур</t>
  </si>
  <si>
    <t>Экспертиза дома</t>
  </si>
  <si>
    <t>Коэффициенты</t>
  </si>
  <si>
    <t>накладные расходы 20%</t>
  </si>
  <si>
    <t>ИТОГО трудозатрат</t>
  </si>
  <si>
    <t>Материалы</t>
  </si>
  <si>
    <t>Всего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</si>
</sst>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B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88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87</v>
      </c>
      <c r="B35" s="7" t="s">
        <v>48</v>
      </c>
      <c r="C35" s="7">
        <v>5</v>
      </c>
      <c r="D35" s="7">
        <v>0.7</v>
      </c>
      <c r="E35" s="7">
        <v>403.06</v>
      </c>
      <c r="F35" s="22">
        <f t="shared" ref="F35:F44" si="0">C35*D35*E35</f>
        <v>1410.71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54</v>
      </c>
      <c r="E48" s="36">
        <f t="shared" si="1"/>
        <v>16.928520000000002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1">
        <f>(SUM(F35:F44)+SUM(E46:E49)+F65)*C50</f>
        <v>0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1427.64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5"/>
      <c r="B56" s="66"/>
      <c r="C56" s="67"/>
      <c r="D56" s="40"/>
      <c r="E56" s="41"/>
      <c r="F56" s="41">
        <f t="shared" ref="F56:F64" si="2">D56*E56</f>
        <v>0</v>
      </c>
    </row>
    <row r="57" spans="1:8" ht="30" customHeight="1" thickBot="1">
      <c r="A57" s="65"/>
      <c r="B57" s="66"/>
      <c r="C57" s="67"/>
      <c r="D57" s="40"/>
      <c r="E57" s="41"/>
      <c r="F57" s="41">
        <f t="shared" si="2"/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1427.64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84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45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54</v>
      </c>
      <c r="E48" s="36">
        <f t="shared" si="1"/>
        <v>2.4183599999999998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1">
        <f>(SUM(F35:F44)+SUM(E46:E49)+F65)*C50</f>
        <v>0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5"/>
      <c r="B56" s="66"/>
      <c r="C56" s="67"/>
      <c r="D56" s="40"/>
      <c r="E56" s="41"/>
      <c r="F56" s="41">
        <f t="shared" ref="F56:F64" si="2">D56*E56</f>
        <v>0</v>
      </c>
    </row>
    <row r="57" spans="1:8" ht="30" customHeight="1" thickBot="1">
      <c r="A57" s="65"/>
      <c r="B57" s="66"/>
      <c r="C57" s="67"/>
      <c r="D57" s="40"/>
      <c r="E57" s="41"/>
      <c r="F57" s="41">
        <f t="shared" si="2"/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61" zoomScaleNormal="100" workbookViewId="0">
      <selection activeCell="A56" sqref="A56:E5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126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127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128</v>
      </c>
      <c r="B35" s="7" t="s">
        <v>48</v>
      </c>
      <c r="C35" s="7"/>
      <c r="D35" s="7"/>
      <c r="E35" s="7"/>
      <c r="F35" s="22">
        <v>90000</v>
      </c>
    </row>
    <row r="36" spans="1:6" ht="30" customHeight="1" thickBot="1">
      <c r="A36" s="6"/>
      <c r="B36" s="7"/>
      <c r="C36" s="7"/>
      <c r="D36" s="7"/>
      <c r="E36" s="7"/>
      <c r="F36" s="22">
        <f t="shared" ref="F35:F43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71">
        <f>(SUM(F35:F44)+SUM(E46:E49)+F65)*C50</f>
        <v>0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90000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5"/>
      <c r="B56" s="66"/>
      <c r="C56" s="67"/>
      <c r="D56" s="40"/>
      <c r="E56" s="41"/>
      <c r="F56" s="41">
        <f t="shared" ref="F56:F64" si="2">D56*E56</f>
        <v>0</v>
      </c>
    </row>
    <row r="57" spans="1:8" ht="30" customHeight="1" thickBot="1">
      <c r="A57" s="65"/>
      <c r="B57" s="66"/>
      <c r="C57" s="67"/>
      <c r="D57" s="40"/>
      <c r="E57" s="41"/>
      <c r="F57" s="41">
        <f t="shared" si="2"/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90000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1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59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1">
        <f>(SUM(F35:F44)+SUM(E46:E49)+F65)*C50</f>
        <v>0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5"/>
      <c r="B56" s="66"/>
      <c r="C56" s="67"/>
      <c r="D56" s="40"/>
      <c r="E56" s="41"/>
      <c r="F56" s="41"/>
    </row>
    <row r="57" spans="1:8" ht="30" customHeight="1" thickBot="1">
      <c r="A57" s="65"/>
      <c r="B57" s="66"/>
      <c r="C57" s="67"/>
      <c r="D57" s="40"/>
      <c r="E57" s="41"/>
      <c r="F57" s="41">
        <f t="shared" ref="F57:F64" si="2">D57*E57</f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topLeftCell="A28" zoomScaleNormal="100" workbookViewId="0">
      <selection activeCell="B35" sqref="B35"/>
    </sheetView>
  </sheetViews>
  <sheetFormatPr defaultRowHeight="15"/>
  <cols>
    <col min="1" max="1" width="42" customWidth="1"/>
    <col min="2" max="2" width="16.7109375" customWidth="1"/>
    <col min="3" max="4" width="19.1406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59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58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 ht="24" customHeight="1">
      <c r="A33" s="81" t="s">
        <v>8</v>
      </c>
      <c r="B33" s="83" t="s">
        <v>12</v>
      </c>
      <c r="C33" s="80"/>
      <c r="D33" s="80"/>
      <c r="E33" s="80"/>
    </row>
    <row r="34" spans="1:6" ht="15.75" thickBot="1">
      <c r="A34" s="82"/>
      <c r="B34" s="84"/>
      <c r="C34" s="80"/>
      <c r="D34" s="80"/>
      <c r="E34" s="80"/>
    </row>
    <row r="35" spans="1:6" ht="30" customHeight="1" thickBot="1">
      <c r="A35" s="13" t="s">
        <v>41</v>
      </c>
      <c r="B35" s="24">
        <f>SUM('1:декабрь'!E51)</f>
        <v>124342.51999999999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77" t="s">
        <v>42</v>
      </c>
      <c r="B39" s="78"/>
      <c r="C39" s="78"/>
      <c r="D39" s="24">
        <f>SUM('1:декабрь'!F65)</f>
        <v>19469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143811.51999999999</v>
      </c>
      <c r="D41" s="19"/>
      <c r="E41" s="19"/>
      <c r="F41" s="19"/>
    </row>
    <row r="42" spans="1:6" ht="15.75">
      <c r="A42" s="15"/>
    </row>
    <row r="43" spans="1:6" ht="60" customHeight="1">
      <c r="A43" s="76" t="s">
        <v>28</v>
      </c>
      <c r="B43" s="76"/>
      <c r="C43" s="76"/>
      <c r="D43" s="76"/>
      <c r="E43" s="76"/>
      <c r="F43" s="76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5:F5"/>
    <mergeCell ref="A7:F7"/>
    <mergeCell ref="C11:F11"/>
    <mergeCell ref="A27:F27"/>
    <mergeCell ref="A31:F31"/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B42" sqref="B42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3">
      <c r="A1" s="53" t="s">
        <v>78</v>
      </c>
      <c r="B1" t="s">
        <v>49</v>
      </c>
      <c r="C1" t="s">
        <v>103</v>
      </c>
    </row>
    <row r="2" spans="1:3">
      <c r="A2" s="53" t="s">
        <v>106</v>
      </c>
      <c r="B2" t="s">
        <v>50</v>
      </c>
      <c r="C2" t="s">
        <v>113</v>
      </c>
    </row>
    <row r="3" spans="1:3">
      <c r="A3" s="53" t="s">
        <v>71</v>
      </c>
      <c r="B3" t="s">
        <v>76</v>
      </c>
      <c r="C3" t="s">
        <v>53</v>
      </c>
    </row>
    <row r="4" spans="1:3">
      <c r="A4" s="53" t="s">
        <v>93</v>
      </c>
      <c r="B4" t="s">
        <v>91</v>
      </c>
      <c r="C4" t="s">
        <v>112</v>
      </c>
    </row>
    <row r="5" spans="1:3">
      <c r="A5" s="53" t="s">
        <v>95</v>
      </c>
      <c r="B5" t="s">
        <v>62</v>
      </c>
      <c r="C5" t="s">
        <v>111</v>
      </c>
    </row>
    <row r="6" spans="1:3">
      <c r="A6" s="53" t="s">
        <v>110</v>
      </c>
      <c r="B6" t="s">
        <v>48</v>
      </c>
      <c r="C6" t="s">
        <v>81</v>
      </c>
    </row>
    <row r="7" spans="1:3">
      <c r="A7" s="53" t="s">
        <v>70</v>
      </c>
      <c r="B7" t="s">
        <v>73</v>
      </c>
      <c r="C7" t="s">
        <v>77</v>
      </c>
    </row>
    <row r="8" spans="1:3">
      <c r="A8" s="53" t="s">
        <v>72</v>
      </c>
      <c r="C8" t="s">
        <v>122</v>
      </c>
    </row>
    <row r="9" spans="1:3">
      <c r="A9" s="53" t="s">
        <v>69</v>
      </c>
      <c r="C9" t="s">
        <v>114</v>
      </c>
    </row>
    <row r="10" spans="1:3">
      <c r="A10" s="53" t="s">
        <v>119</v>
      </c>
      <c r="C10" t="s">
        <v>104</v>
      </c>
    </row>
    <row r="11" spans="1:3">
      <c r="A11" s="53" t="s">
        <v>85</v>
      </c>
      <c r="C11" t="s">
        <v>124</v>
      </c>
    </row>
    <row r="12" spans="1:3">
      <c r="A12" s="53" t="s">
        <v>121</v>
      </c>
      <c r="C12" t="s">
        <v>83</v>
      </c>
    </row>
    <row r="13" spans="1:3">
      <c r="A13" s="53" t="s">
        <v>60</v>
      </c>
      <c r="C13" t="s">
        <v>52</v>
      </c>
    </row>
    <row r="14" spans="1:3">
      <c r="A14" s="53" t="s">
        <v>67</v>
      </c>
      <c r="C14" t="s">
        <v>80</v>
      </c>
    </row>
    <row r="15" spans="1:3">
      <c r="A15" s="53" t="s">
        <v>68</v>
      </c>
      <c r="C15" t="s">
        <v>82</v>
      </c>
    </row>
    <row r="16" spans="1:3">
      <c r="A16" s="53" t="s">
        <v>61</v>
      </c>
    </row>
    <row r="17" spans="1:1">
      <c r="A17" s="53" t="s">
        <v>75</v>
      </c>
    </row>
    <row r="18" spans="1:1" ht="30">
      <c r="A18" s="53" t="s">
        <v>108</v>
      </c>
    </row>
    <row r="19" spans="1:1">
      <c r="A19" s="53" t="s">
        <v>47</v>
      </c>
    </row>
    <row r="20" spans="1:1">
      <c r="A20" s="53" t="s">
        <v>123</v>
      </c>
    </row>
    <row r="21" spans="1:1">
      <c r="A21" s="53" t="s">
        <v>109</v>
      </c>
    </row>
    <row r="22" spans="1:1">
      <c r="A22" s="53" t="s">
        <v>107</v>
      </c>
    </row>
    <row r="23" spans="1:1" ht="30">
      <c r="A23" s="53" t="s">
        <v>99</v>
      </c>
    </row>
    <row r="24" spans="1:1">
      <c r="A24" s="53" t="s">
        <v>90</v>
      </c>
    </row>
    <row r="25" spans="1:1">
      <c r="A25" s="53" t="s">
        <v>94</v>
      </c>
    </row>
    <row r="26" spans="1:1">
      <c r="A26" s="53" t="s">
        <v>120</v>
      </c>
    </row>
    <row r="27" spans="1:1">
      <c r="A27" s="53" t="s">
        <v>44</v>
      </c>
    </row>
    <row r="28" spans="1:1">
      <c r="A28" s="53" t="s">
        <v>74</v>
      </c>
    </row>
    <row r="29" spans="1:1">
      <c r="A29" s="53" t="s">
        <v>118</v>
      </c>
    </row>
    <row r="30" spans="1:1">
      <c r="A30" s="53" t="s">
        <v>87</v>
      </c>
    </row>
    <row r="31" spans="1:1">
      <c r="A31" s="53" t="s">
        <v>86</v>
      </c>
    </row>
    <row r="32" spans="1:1">
      <c r="A32" s="53" t="s">
        <v>45</v>
      </c>
    </row>
    <row r="33" spans="1:1" ht="30">
      <c r="A33" s="53" t="s">
        <v>125</v>
      </c>
    </row>
    <row r="34" spans="1:1">
      <c r="A34" s="53" t="s">
        <v>92</v>
      </c>
    </row>
    <row r="35" spans="1:1">
      <c r="A35" s="53" t="s">
        <v>65</v>
      </c>
    </row>
    <row r="36" spans="1:1" ht="30">
      <c r="A36" s="53" t="s">
        <v>63</v>
      </c>
    </row>
    <row r="37" spans="1:1">
      <c r="A37" s="53" t="s">
        <v>46</v>
      </c>
    </row>
    <row r="38" spans="1:1">
      <c r="A38" s="53" t="s">
        <v>117</v>
      </c>
    </row>
    <row r="39" spans="1:1">
      <c r="A39" s="53" t="s">
        <v>96</v>
      </c>
    </row>
    <row r="40" spans="1:1">
      <c r="A40" s="53" t="s">
        <v>105</v>
      </c>
    </row>
    <row r="41" spans="1:1">
      <c r="A41" s="53" t="s">
        <v>100</v>
      </c>
    </row>
    <row r="42" spans="1:1">
      <c r="A42" s="53" t="s">
        <v>128</v>
      </c>
    </row>
  </sheetData>
  <sortState ref="A1:A41">
    <sortCondition ref="A7"/>
  </sortState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4" workbookViewId="0">
      <selection activeCell="G14" sqref="G14:K14"/>
    </sheetView>
  </sheetViews>
  <sheetFormatPr defaultRowHeight="15"/>
  <cols>
    <col min="1" max="1" width="22.28515625" customWidth="1"/>
    <col min="6" max="6" width="12.140625" customWidth="1"/>
    <col min="8" max="11" width="13.85546875" customWidth="1"/>
  </cols>
  <sheetData>
    <row r="1" spans="1:11" ht="15" customHeight="1">
      <c r="A1" s="85" t="s">
        <v>8</v>
      </c>
      <c r="B1" s="85" t="s">
        <v>9</v>
      </c>
      <c r="C1" s="85" t="s">
        <v>10</v>
      </c>
      <c r="D1" s="85" t="s">
        <v>40</v>
      </c>
      <c r="E1" s="85" t="s">
        <v>11</v>
      </c>
      <c r="F1" s="86" t="s">
        <v>12</v>
      </c>
      <c r="G1" s="87" t="s">
        <v>129</v>
      </c>
      <c r="H1" s="88" t="s">
        <v>130</v>
      </c>
      <c r="I1" s="88" t="s">
        <v>131</v>
      </c>
      <c r="J1" s="88" t="s">
        <v>132</v>
      </c>
      <c r="K1" s="88" t="s">
        <v>133</v>
      </c>
    </row>
    <row r="2" spans="1:11" ht="48" customHeight="1" thickBot="1">
      <c r="A2" s="89"/>
      <c r="B2" s="89"/>
      <c r="C2" s="89"/>
      <c r="D2" s="89"/>
      <c r="E2" s="89"/>
      <c r="F2" s="90"/>
      <c r="G2" s="91"/>
      <c r="H2" s="92"/>
      <c r="I2" s="92"/>
      <c r="J2" s="92"/>
      <c r="K2" s="92"/>
    </row>
    <row r="3" spans="1:11" ht="32.25" thickBot="1">
      <c r="A3" s="58" t="s">
        <v>87</v>
      </c>
      <c r="B3" s="59" t="s">
        <v>48</v>
      </c>
      <c r="C3" s="59">
        <v>5</v>
      </c>
      <c r="D3" s="59">
        <v>0.7</v>
      </c>
      <c r="E3" s="59">
        <v>403.06</v>
      </c>
      <c r="F3" s="60">
        <f t="shared" ref="F3:F5" si="0">C3*D3*E3</f>
        <v>1410.71</v>
      </c>
      <c r="G3" s="93">
        <f>IF('1'!$E$48=0,'1'!$E$49,'1'!$E$48)</f>
        <v>16.928520000000002</v>
      </c>
      <c r="H3" s="94">
        <f>'1'!$D$50</f>
        <v>0</v>
      </c>
      <c r="I3" s="94">
        <f>'1'!$E$51</f>
        <v>1427.64</v>
      </c>
      <c r="J3" s="94">
        <f>'1'!$F$65</f>
        <v>0</v>
      </c>
      <c r="K3" s="94">
        <f>'1'!$C$67</f>
        <v>1427.64</v>
      </c>
    </row>
    <row r="4" spans="1:11" ht="48" thickBot="1">
      <c r="A4" s="58" t="s">
        <v>107</v>
      </c>
      <c r="B4" s="59" t="s">
        <v>49</v>
      </c>
      <c r="C4" s="59">
        <v>20</v>
      </c>
      <c r="D4" s="59">
        <v>0.3</v>
      </c>
      <c r="E4" s="59">
        <v>200.04</v>
      </c>
      <c r="F4" s="60">
        <f t="shared" si="0"/>
        <v>1200.24</v>
      </c>
      <c r="G4" s="93">
        <f>IF('2'!$E$48=0,'2'!$E$49,'2'!$E$48)</f>
        <v>0</v>
      </c>
      <c r="H4" s="94">
        <f>'2'!$D$50</f>
        <v>352.048</v>
      </c>
      <c r="I4" s="94">
        <f>'2'!$E$51</f>
        <v>1552.29</v>
      </c>
      <c r="J4" s="94">
        <f>'2'!$F$65</f>
        <v>560</v>
      </c>
      <c r="K4" s="94">
        <f>'2'!$C$67</f>
        <v>2112.29</v>
      </c>
    </row>
    <row r="5" spans="1:11" ht="32.25" thickBot="1">
      <c r="A5" s="58" t="s">
        <v>109</v>
      </c>
      <c r="B5" s="59" t="s">
        <v>49</v>
      </c>
      <c r="C5" s="59">
        <v>9</v>
      </c>
      <c r="D5" s="59">
        <v>0.4</v>
      </c>
      <c r="E5" s="59">
        <v>200.04</v>
      </c>
      <c r="F5" s="60">
        <f t="shared" si="0"/>
        <v>720.14400000000001</v>
      </c>
      <c r="G5" s="93">
        <f>IF('3'!$E$48=0,'3'!$E$49,'3'!$E$48)</f>
        <v>0</v>
      </c>
      <c r="H5" s="94">
        <f>'3'!$D$50</f>
        <v>272.02879999999999</v>
      </c>
      <c r="I5" s="94">
        <f>'3'!$E$51</f>
        <v>992.17</v>
      </c>
      <c r="J5" s="94">
        <f>'3'!$F$65</f>
        <v>640</v>
      </c>
      <c r="K5" s="94">
        <f>'3'!$C$67</f>
        <v>1632.17</v>
      </c>
    </row>
    <row r="6" spans="1:11" ht="48" thickBot="1">
      <c r="A6" s="58" t="s">
        <v>99</v>
      </c>
      <c r="B6" s="59" t="s">
        <v>91</v>
      </c>
      <c r="C6" s="59">
        <v>1</v>
      </c>
      <c r="D6" s="59">
        <v>2</v>
      </c>
      <c r="E6" s="59">
        <v>200.04</v>
      </c>
      <c r="F6" s="60">
        <f>C6*D6*E6</f>
        <v>400.08</v>
      </c>
      <c r="G6" s="93">
        <f>IF('4'!$E$48=0,'4'!$E$49,'4'!$E$48)</f>
        <v>0</v>
      </c>
      <c r="H6" s="94">
        <f>'4'!$D$50</f>
        <v>0</v>
      </c>
      <c r="I6" s="94">
        <f>'4'!$E$51</f>
        <v>400.08</v>
      </c>
      <c r="J6" s="94">
        <f>'4'!$F$65</f>
        <v>0</v>
      </c>
      <c r="K6" s="94">
        <f>'4'!$C$67</f>
        <v>400.08</v>
      </c>
    </row>
    <row r="7" spans="1:11" ht="48" thickBot="1">
      <c r="A7" s="58" t="s">
        <v>100</v>
      </c>
      <c r="B7" s="59" t="s">
        <v>76</v>
      </c>
      <c r="C7" s="59">
        <v>48</v>
      </c>
      <c r="D7" s="59">
        <v>1</v>
      </c>
      <c r="E7" s="59">
        <v>200.04</v>
      </c>
      <c r="F7" s="60">
        <f>C7*D7*E7</f>
        <v>9601.92</v>
      </c>
      <c r="G7" s="93">
        <f>IF('5'!$E$48=0,'5'!$E$49,'5'!$E$48)</f>
        <v>0</v>
      </c>
      <c r="H7" s="94">
        <f>'5'!$D$50</f>
        <v>2251.5840000000003</v>
      </c>
      <c r="I7" s="94">
        <f>'5'!$E$51</f>
        <v>11853.5</v>
      </c>
      <c r="J7" s="94">
        <f>'5'!$F$65</f>
        <v>1656</v>
      </c>
      <c r="K7" s="94">
        <f>'5'!$C$67</f>
        <v>13509.5</v>
      </c>
    </row>
    <row r="8" spans="1:11" ht="32.25" thickBot="1">
      <c r="A8" s="58" t="s">
        <v>78</v>
      </c>
      <c r="B8" s="59" t="s">
        <v>76</v>
      </c>
      <c r="C8" s="59">
        <v>46</v>
      </c>
      <c r="D8" s="59">
        <v>1.2</v>
      </c>
      <c r="E8" s="59">
        <v>200.04</v>
      </c>
      <c r="F8" s="60">
        <f t="shared" ref="F8:F12" si="1">C8*D8*E8</f>
        <v>11042.207999999999</v>
      </c>
      <c r="G8" s="93">
        <f>IF('6'!$E$48=0,'6'!$E$49,'6'!$E$48)</f>
        <v>0</v>
      </c>
      <c r="H8" s="94">
        <f>'6'!$D$50</f>
        <v>5531.0416000000005</v>
      </c>
      <c r="I8" s="94">
        <f>'6'!$E$51</f>
        <v>16573.25</v>
      </c>
      <c r="J8" s="94">
        <f>'6'!$F$65</f>
        <v>16613</v>
      </c>
      <c r="K8" s="94">
        <f>'6'!$C$67</f>
        <v>33186.25</v>
      </c>
    </row>
    <row r="9" spans="1:11" ht="48" thickBot="1">
      <c r="A9" s="58" t="s">
        <v>90</v>
      </c>
      <c r="B9" s="59" t="s">
        <v>91</v>
      </c>
      <c r="C9" s="59">
        <v>1</v>
      </c>
      <c r="D9" s="59">
        <v>2</v>
      </c>
      <c r="E9" s="59">
        <v>200.04</v>
      </c>
      <c r="F9" s="60">
        <f t="shared" si="1"/>
        <v>400.08</v>
      </c>
      <c r="G9" s="93">
        <f>IF('7'!$E$48=0,'7'!$E$49,'7'!$E$48)</f>
        <v>0</v>
      </c>
      <c r="H9" s="94">
        <f>'7'!$D$50</f>
        <v>0</v>
      </c>
      <c r="I9" s="94">
        <f>'7'!$E$51</f>
        <v>400.08</v>
      </c>
      <c r="J9" s="94">
        <f>'7'!$F$65</f>
        <v>0</v>
      </c>
      <c r="K9" s="94">
        <f>'7'!$C$67</f>
        <v>400.08</v>
      </c>
    </row>
    <row r="10" spans="1:11" ht="16.5" thickBot="1">
      <c r="A10" s="58" t="s">
        <v>92</v>
      </c>
      <c r="B10" s="59" t="s">
        <v>76</v>
      </c>
      <c r="C10" s="59">
        <v>45</v>
      </c>
      <c r="D10" s="59">
        <v>0.05</v>
      </c>
      <c r="E10" s="59">
        <v>200.04</v>
      </c>
      <c r="F10" s="60">
        <f t="shared" si="1"/>
        <v>450.09</v>
      </c>
      <c r="G10" s="93">
        <f>IF('8'!$E$48=0,'8'!$E$49,'8'!$E$48)</f>
        <v>0</v>
      </c>
      <c r="H10" s="94">
        <f>'8'!$D$50</f>
        <v>0</v>
      </c>
      <c r="I10" s="94">
        <f>'8'!$E$51</f>
        <v>450.09</v>
      </c>
      <c r="J10" s="94">
        <f>'8'!$F$65</f>
        <v>0</v>
      </c>
      <c r="K10" s="94">
        <f>'8'!$C$67</f>
        <v>450.09</v>
      </c>
    </row>
    <row r="11" spans="1:11" ht="16.5" thickBot="1">
      <c r="A11" s="58" t="s">
        <v>45</v>
      </c>
      <c r="B11" s="59" t="s">
        <v>48</v>
      </c>
      <c r="C11" s="59">
        <v>1</v>
      </c>
      <c r="D11" s="59">
        <v>1.2</v>
      </c>
      <c r="E11" s="59">
        <v>403.06</v>
      </c>
      <c r="F11" s="60">
        <f t="shared" si="1"/>
        <v>483.67199999999997</v>
      </c>
      <c r="G11" s="93">
        <f>IF('9'!$E$48=0,'9'!$E$49,'9'!$E$48)</f>
        <v>5.8040639999999994</v>
      </c>
      <c r="H11" s="94">
        <f>'9'!$D$50</f>
        <v>0</v>
      </c>
      <c r="I11" s="94">
        <f>'9'!$E$51</f>
        <v>489.47</v>
      </c>
      <c r="J11" s="94">
        <f>'9'!$F$65</f>
        <v>0</v>
      </c>
      <c r="K11" s="94">
        <f>'9'!$C$67</f>
        <v>489.47</v>
      </c>
    </row>
    <row r="12" spans="1:11" ht="16.5" thickBot="1">
      <c r="A12" s="58" t="s">
        <v>45</v>
      </c>
      <c r="B12" s="59" t="s">
        <v>48</v>
      </c>
      <c r="C12" s="59">
        <v>1</v>
      </c>
      <c r="D12" s="59">
        <v>0.5</v>
      </c>
      <c r="E12" s="59">
        <v>403.06</v>
      </c>
      <c r="F12" s="60">
        <f t="shared" si="1"/>
        <v>201.53</v>
      </c>
      <c r="G12" s="93">
        <f>IF('10'!$E$48=0,'10'!$E$49,'10'!$E$48)</f>
        <v>2.4183599999999998</v>
      </c>
      <c r="H12" s="94">
        <f>'10'!$D$50</f>
        <v>0</v>
      </c>
      <c r="I12" s="94">
        <f>'10'!$E$51</f>
        <v>203.95</v>
      </c>
      <c r="J12" s="94">
        <f>'10'!$F$65</f>
        <v>0</v>
      </c>
      <c r="K12" s="94">
        <f>'10'!$C$67</f>
        <v>203.95</v>
      </c>
    </row>
    <row r="13" spans="1:11" ht="16.5" thickBot="1">
      <c r="A13" s="58" t="s">
        <v>128</v>
      </c>
      <c r="B13" s="59"/>
      <c r="C13" s="59"/>
      <c r="D13" s="59"/>
      <c r="E13" s="59"/>
      <c r="F13" s="60">
        <v>90000</v>
      </c>
      <c r="G13" s="93">
        <f>IF('11'!$E$48=0,'11'!$E$49,'11'!$E$48)</f>
        <v>0</v>
      </c>
      <c r="H13" s="94">
        <f>'11'!$D$50</f>
        <v>0</v>
      </c>
      <c r="I13" s="94">
        <f>'11'!$E$51</f>
        <v>90000</v>
      </c>
      <c r="J13" s="94">
        <f>'11'!$F$65</f>
        <v>0</v>
      </c>
      <c r="K13" s="94">
        <f>'11'!$C$67</f>
        <v>90000</v>
      </c>
    </row>
    <row r="14" spans="1:11" ht="16.5" thickBot="1">
      <c r="G14" s="93">
        <f>SUM(G3:G13)</f>
        <v>25.150944000000003</v>
      </c>
      <c r="H14" s="93">
        <f t="shared" ref="H14:K14" si="2">SUM(H3:H13)</f>
        <v>8406.7024000000019</v>
      </c>
      <c r="I14" s="93">
        <f t="shared" si="2"/>
        <v>124342.51999999999</v>
      </c>
      <c r="J14" s="93">
        <f t="shared" si="2"/>
        <v>19469</v>
      </c>
      <c r="K14" s="93">
        <f t="shared" si="2"/>
        <v>143811.51999999999</v>
      </c>
    </row>
  </sheetData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B3:B12">
      <formula1>Ед_изм</formula1>
    </dataValidation>
    <dataValidation type="list" allowBlank="1" showInputMessage="1" showErrorMessage="1" sqref="A3:A12">
      <formula1>Наим_работ</formula1>
    </dataValidation>
  </dataValidations>
  <pageMargins left="0.17" right="0.17" top="0.74803149606299213" bottom="0.74803149606299213" header="0.31496062992125984" footer="0.31496062992125984"/>
  <pageSetup paperSize="9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115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107</v>
      </c>
      <c r="B35" s="7" t="s">
        <v>49</v>
      </c>
      <c r="C35" s="7">
        <v>20</v>
      </c>
      <c r="D35" s="7">
        <v>0.3</v>
      </c>
      <c r="E35" s="7">
        <v>200.04</v>
      </c>
      <c r="F35" s="22">
        <f t="shared" ref="F35:F44" si="0">C35*D35*E35</f>
        <v>1200.24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1">
        <f>(SUM(F35:F44)+SUM(E46:E49)+F65)*C50</f>
        <v>352.048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1552.29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65" t="s">
        <v>112</v>
      </c>
      <c r="B56" s="66"/>
      <c r="C56" s="67"/>
      <c r="D56" s="40">
        <v>2</v>
      </c>
      <c r="E56" s="41">
        <v>210</v>
      </c>
      <c r="F56" s="41">
        <f t="shared" ref="F56:F64" si="2">D56*E56</f>
        <v>420</v>
      </c>
    </row>
    <row r="57" spans="1:8" ht="30" customHeight="1" thickBot="1">
      <c r="A57" s="65" t="s">
        <v>113</v>
      </c>
      <c r="B57" s="66"/>
      <c r="C57" s="67"/>
      <c r="D57" s="40">
        <v>2</v>
      </c>
      <c r="E57" s="41">
        <v>40</v>
      </c>
      <c r="F57" s="41">
        <f t="shared" si="2"/>
        <v>80</v>
      </c>
    </row>
    <row r="58" spans="1:8" ht="30" customHeight="1" thickBot="1">
      <c r="A58" s="65" t="s">
        <v>114</v>
      </c>
      <c r="B58" s="66"/>
      <c r="C58" s="67"/>
      <c r="D58" s="40">
        <v>1</v>
      </c>
      <c r="E58" s="41">
        <v>60</v>
      </c>
      <c r="F58" s="41">
        <f t="shared" si="2"/>
        <v>60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560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2112.29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116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109</v>
      </c>
      <c r="B35" s="7" t="s">
        <v>49</v>
      </c>
      <c r="C35" s="7">
        <v>9</v>
      </c>
      <c r="D35" s="7">
        <v>0.4</v>
      </c>
      <c r="E35" s="7">
        <v>200.04</v>
      </c>
      <c r="F35" s="22">
        <f t="shared" ref="F35:F44" si="0">C35*D35*E35</f>
        <v>720.14400000000001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1">
        <f>(SUM(F35:F44)+SUM(E46:E49)+F65)*C50</f>
        <v>272.02879999999999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992.17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65" t="s">
        <v>112</v>
      </c>
      <c r="B56" s="66"/>
      <c r="C56" s="67"/>
      <c r="D56" s="40">
        <v>4</v>
      </c>
      <c r="E56" s="41">
        <v>160</v>
      </c>
      <c r="F56" s="41">
        <f t="shared" ref="F56:F64" si="2">D56*E56</f>
        <v>640</v>
      </c>
    </row>
    <row r="57" spans="1:8" ht="30" customHeight="1" thickBot="1">
      <c r="A57" s="65"/>
      <c r="B57" s="66"/>
      <c r="C57" s="67"/>
      <c r="D57" s="40"/>
      <c r="E57" s="41"/>
      <c r="F57" s="41">
        <f t="shared" si="2"/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640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1632.17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101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99</v>
      </c>
      <c r="B35" s="7" t="s">
        <v>91</v>
      </c>
      <c r="C35" s="7">
        <v>1</v>
      </c>
      <c r="D35" s="7">
        <v>2</v>
      </c>
      <c r="E35" s="7">
        <v>200.04</v>
      </c>
      <c r="F35" s="22">
        <f>C35*D35*E35</f>
        <v>400.08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1">
        <f>(SUM(F35:F44)+SUM(E46:E49)+F65)*C50</f>
        <v>0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400.08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65"/>
      <c r="B56" s="66"/>
      <c r="C56" s="67"/>
      <c r="D56" s="40"/>
      <c r="E56" s="41"/>
      <c r="F56" s="41">
        <f t="shared" ref="F56:F64" si="2">D56*E56</f>
        <v>0</v>
      </c>
    </row>
    <row r="57" spans="1:8" ht="30" customHeight="1" thickBot="1">
      <c r="A57" s="65"/>
      <c r="B57" s="66"/>
      <c r="C57" s="67"/>
      <c r="D57" s="40"/>
      <c r="E57" s="41"/>
      <c r="F57" s="41">
        <f t="shared" si="2"/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400.08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102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100</v>
      </c>
      <c r="B35" s="7" t="s">
        <v>76</v>
      </c>
      <c r="C35" s="7">
        <v>48</v>
      </c>
      <c r="D35" s="7">
        <v>1</v>
      </c>
      <c r="E35" s="7">
        <v>200.04</v>
      </c>
      <c r="F35" s="22">
        <f>C35*D35*E35</f>
        <v>9601.92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1">
        <f>(SUM(F35:F44)+SUM(E46:E49)+F65)*C50</f>
        <v>2251.5840000000003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11853.5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65" t="s">
        <v>103</v>
      </c>
      <c r="B56" s="66"/>
      <c r="C56" s="67"/>
      <c r="D56" s="40">
        <v>8</v>
      </c>
      <c r="E56" s="41">
        <v>203</v>
      </c>
      <c r="F56" s="41">
        <f t="shared" ref="F56:F64" si="2">D56*E56</f>
        <v>1624</v>
      </c>
    </row>
    <row r="57" spans="1:8" ht="30" customHeight="1" thickBot="1">
      <c r="A57" s="65" t="s">
        <v>104</v>
      </c>
      <c r="B57" s="66"/>
      <c r="C57" s="67"/>
      <c r="D57" s="40">
        <v>50</v>
      </c>
      <c r="E57" s="41">
        <v>0.64</v>
      </c>
      <c r="F57" s="41">
        <f t="shared" si="2"/>
        <v>32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1656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13509.5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0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79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78</v>
      </c>
      <c r="B35" s="7" t="s">
        <v>76</v>
      </c>
      <c r="C35" s="7">
        <v>46</v>
      </c>
      <c r="D35" s="7">
        <v>1.2</v>
      </c>
      <c r="E35" s="7">
        <v>200.04</v>
      </c>
      <c r="F35" s="22">
        <f t="shared" ref="F35:F44" si="0">C35*D35*E35</f>
        <v>11042.207999999999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1">
        <f>(SUM(F35:F44)+SUM(E46:E49)+F65)*C50</f>
        <v>5531.0416000000005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16573.25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5" t="s">
        <v>80</v>
      </c>
      <c r="B56" s="66"/>
      <c r="C56" s="67"/>
      <c r="D56" s="40">
        <v>13</v>
      </c>
      <c r="E56" s="41">
        <v>360</v>
      </c>
      <c r="F56" s="41">
        <f t="shared" ref="F56:F64" si="2">D56*E56</f>
        <v>4680</v>
      </c>
    </row>
    <row r="57" spans="1:8" ht="30" customHeight="1" thickBot="1">
      <c r="A57" s="65" t="s">
        <v>81</v>
      </c>
      <c r="B57" s="66"/>
      <c r="C57" s="67"/>
      <c r="D57" s="40">
        <v>1.3</v>
      </c>
      <c r="E57" s="41">
        <v>1430</v>
      </c>
      <c r="F57" s="41">
        <f t="shared" si="2"/>
        <v>1859</v>
      </c>
    </row>
    <row r="58" spans="1:8" ht="30" customHeight="1" thickBot="1">
      <c r="A58" s="65" t="s">
        <v>82</v>
      </c>
      <c r="B58" s="66"/>
      <c r="C58" s="67"/>
      <c r="D58" s="40">
        <v>1.8</v>
      </c>
      <c r="E58" s="41">
        <v>2530</v>
      </c>
      <c r="F58" s="41">
        <f t="shared" si="2"/>
        <v>4554</v>
      </c>
    </row>
    <row r="59" spans="1:8" ht="30" customHeight="1" thickBot="1">
      <c r="A59" s="65" t="s">
        <v>83</v>
      </c>
      <c r="B59" s="66"/>
      <c r="C59" s="67"/>
      <c r="D59" s="40">
        <v>23</v>
      </c>
      <c r="E59" s="41">
        <v>240</v>
      </c>
      <c r="F59" s="41">
        <f t="shared" si="2"/>
        <v>5520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16613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33186.25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0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98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90</v>
      </c>
      <c r="B35" s="7" t="s">
        <v>91</v>
      </c>
      <c r="C35" s="7">
        <v>1</v>
      </c>
      <c r="D35" s="7">
        <v>2</v>
      </c>
      <c r="E35" s="7">
        <v>200.04</v>
      </c>
      <c r="F35" s="22">
        <f t="shared" ref="F35:F44" si="0">C35*D35*E35</f>
        <v>400.08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1">
        <f>(SUM(F35:F44)+SUM(E46:E49)+F65)*C50</f>
        <v>0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400.08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65"/>
      <c r="B56" s="66"/>
      <c r="C56" s="67"/>
      <c r="D56" s="40"/>
      <c r="E56" s="41"/>
      <c r="F56" s="41">
        <f t="shared" ref="F56:F64" si="2">D56*E56</f>
        <v>0</v>
      </c>
    </row>
    <row r="57" spans="1:8" ht="30" customHeight="1" thickBot="1">
      <c r="A57" s="65"/>
      <c r="B57" s="66"/>
      <c r="C57" s="67"/>
      <c r="D57" s="40"/>
      <c r="E57" s="41"/>
      <c r="F57" s="41">
        <f t="shared" si="2"/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400.08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97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92</v>
      </c>
      <c r="B35" s="7" t="s">
        <v>76</v>
      </c>
      <c r="C35" s="7">
        <v>45</v>
      </c>
      <c r="D35" s="7">
        <v>0.05</v>
      </c>
      <c r="E35" s="7">
        <v>200.04</v>
      </c>
      <c r="F35" s="22">
        <f t="shared" ref="F35:F44" si="0">C35*D35*E35</f>
        <v>450.09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1">
        <f>(SUM(F35:F44)+SUM(E46:E49)+F65)*C50</f>
        <v>0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450.09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65"/>
      <c r="B56" s="66"/>
      <c r="C56" s="67"/>
      <c r="D56" s="40"/>
      <c r="E56" s="41"/>
      <c r="F56" s="41">
        <f t="shared" ref="F56:F64" si="2">D56*E56</f>
        <v>0</v>
      </c>
    </row>
    <row r="57" spans="1:8" ht="30" customHeight="1" thickBot="1">
      <c r="A57" s="65"/>
      <c r="B57" s="66"/>
      <c r="C57" s="67"/>
      <c r="D57" s="40"/>
      <c r="E57" s="41"/>
      <c r="F57" s="41">
        <f t="shared" si="2"/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450.09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2" t="s">
        <v>3</v>
      </c>
      <c r="B5" s="62"/>
      <c r="C5" s="62"/>
      <c r="D5" s="62"/>
      <c r="E5" s="62"/>
      <c r="F5" s="62"/>
    </row>
    <row r="7" spans="1:6" ht="27">
      <c r="A7" s="62" t="s">
        <v>4</v>
      </c>
      <c r="B7" s="62"/>
      <c r="C7" s="62"/>
      <c r="D7" s="62"/>
      <c r="E7" s="62"/>
      <c r="F7" s="62"/>
    </row>
    <row r="9" spans="1:6" ht="26.25">
      <c r="A9" s="2"/>
    </row>
    <row r="11" spans="1:6" ht="15.75">
      <c r="A11" s="4" t="s">
        <v>5</v>
      </c>
      <c r="B11" s="30"/>
      <c r="C11" s="63" t="s">
        <v>89</v>
      </c>
      <c r="D11" s="63"/>
      <c r="E11" s="63"/>
      <c r="F11" s="63"/>
    </row>
    <row r="13" spans="1:6">
      <c r="A13" s="3"/>
    </row>
    <row r="15" spans="1:6" ht="18.75">
      <c r="A15" s="51" t="s">
        <v>57</v>
      </c>
      <c r="D15" s="51" t="s">
        <v>66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55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56</v>
      </c>
      <c r="B25" s="30"/>
      <c r="C25" s="4"/>
      <c r="D25" s="52" t="s">
        <v>35</v>
      </c>
      <c r="E25" s="30"/>
    </row>
    <row r="27" spans="1:6" ht="18.75">
      <c r="A27" s="64" t="s">
        <v>36</v>
      </c>
      <c r="B27" s="64"/>
      <c r="C27" s="64"/>
      <c r="D27" s="64"/>
      <c r="E27" s="64"/>
      <c r="F27" s="64"/>
    </row>
    <row r="29" spans="1:6">
      <c r="A29" s="61"/>
      <c r="B29" s="61"/>
      <c r="C29" s="61"/>
      <c r="D29" s="61"/>
      <c r="E29" s="61"/>
      <c r="F29" s="61"/>
    </row>
    <row r="30" spans="1:6">
      <c r="A30" s="61"/>
      <c r="B30" s="61"/>
      <c r="C30" s="61"/>
      <c r="D30" s="61"/>
      <c r="E30" s="61"/>
      <c r="F30" s="61"/>
    </row>
    <row r="31" spans="1:6" ht="22.5">
      <c r="A31" s="68" t="s">
        <v>7</v>
      </c>
      <c r="B31" s="68"/>
      <c r="C31" s="68"/>
      <c r="D31" s="68"/>
      <c r="E31" s="68"/>
      <c r="F31" s="68"/>
    </row>
    <row r="32" spans="1:6" ht="16.5" thickBot="1">
      <c r="A32" s="5"/>
    </row>
    <row r="33" spans="1:6">
      <c r="A33" s="69" t="s">
        <v>8</v>
      </c>
      <c r="B33" s="69" t="s">
        <v>9</v>
      </c>
      <c r="C33" s="69" t="s">
        <v>10</v>
      </c>
      <c r="D33" s="69" t="s">
        <v>40</v>
      </c>
      <c r="E33" s="69" t="s">
        <v>11</v>
      </c>
      <c r="F33" s="69" t="s">
        <v>12</v>
      </c>
    </row>
    <row r="34" spans="1:6" ht="29.25" customHeight="1" thickBot="1">
      <c r="A34" s="70"/>
      <c r="B34" s="70"/>
      <c r="C34" s="70"/>
      <c r="D34" s="70"/>
      <c r="E34" s="70"/>
      <c r="F34" s="70"/>
    </row>
    <row r="35" spans="1:6" ht="30" customHeight="1" thickBot="1">
      <c r="A35" s="6" t="s">
        <v>45</v>
      </c>
      <c r="B35" s="7" t="s">
        <v>48</v>
      </c>
      <c r="C35" s="7">
        <v>1</v>
      </c>
      <c r="D35" s="7">
        <v>1.2</v>
      </c>
      <c r="E35" s="7">
        <v>403.06</v>
      </c>
      <c r="F35" s="22">
        <f t="shared" ref="F35:F44" si="0">C35*D35*E35</f>
        <v>483.67199999999997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54</v>
      </c>
      <c r="E48" s="36">
        <f t="shared" si="1"/>
        <v>5.8040639999999994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1">
        <f>(SUM(F35:F44)+SUM(E46:E49)+F65)*C50</f>
        <v>0</v>
      </c>
      <c r="E50" s="72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489.47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3" t="s">
        <v>23</v>
      </c>
      <c r="B55" s="74"/>
      <c r="C55" s="75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5"/>
      <c r="B56" s="66"/>
      <c r="C56" s="67"/>
      <c r="D56" s="40"/>
      <c r="E56" s="41"/>
      <c r="F56" s="41">
        <f t="shared" ref="F56:F64" si="2">D56*E56</f>
        <v>0</v>
      </c>
    </row>
    <row r="57" spans="1:8" ht="30" customHeight="1" thickBot="1">
      <c r="A57" s="65"/>
      <c r="B57" s="66"/>
      <c r="C57" s="67"/>
      <c r="D57" s="40"/>
      <c r="E57" s="41"/>
      <c r="F57" s="41">
        <f t="shared" si="2"/>
        <v>0</v>
      </c>
    </row>
    <row r="58" spans="1:8" ht="30" customHeight="1" thickBot="1">
      <c r="A58" s="65"/>
      <c r="B58" s="66"/>
      <c r="C58" s="67"/>
      <c r="D58" s="40"/>
      <c r="E58" s="41"/>
      <c r="F58" s="41">
        <f t="shared" si="2"/>
        <v>0</v>
      </c>
    </row>
    <row r="59" spans="1:8" ht="30" customHeight="1" thickBot="1">
      <c r="A59" s="65"/>
      <c r="B59" s="66"/>
      <c r="C59" s="67"/>
      <c r="D59" s="40"/>
      <c r="E59" s="41"/>
      <c r="F59" s="41">
        <f t="shared" si="2"/>
        <v>0</v>
      </c>
    </row>
    <row r="60" spans="1:8" ht="30" customHeight="1" thickBot="1">
      <c r="A60" s="65"/>
      <c r="B60" s="66"/>
      <c r="C60" s="67"/>
      <c r="D60" s="40"/>
      <c r="E60" s="41"/>
      <c r="F60" s="41">
        <f t="shared" si="2"/>
        <v>0</v>
      </c>
    </row>
    <row r="61" spans="1:8" ht="30" customHeight="1" thickBot="1">
      <c r="A61" s="65"/>
      <c r="B61" s="66"/>
      <c r="C61" s="67"/>
      <c r="D61" s="40"/>
      <c r="E61" s="41"/>
      <c r="F61" s="41">
        <f t="shared" si="2"/>
        <v>0</v>
      </c>
    </row>
    <row r="62" spans="1:8" ht="30" customHeight="1" thickBot="1">
      <c r="A62" s="65"/>
      <c r="B62" s="66"/>
      <c r="C62" s="67"/>
      <c r="D62" s="40"/>
      <c r="E62" s="41"/>
      <c r="F62" s="41">
        <f t="shared" si="2"/>
        <v>0</v>
      </c>
    </row>
    <row r="63" spans="1:8" ht="30" customHeight="1" thickBot="1">
      <c r="A63" s="65"/>
      <c r="B63" s="66"/>
      <c r="C63" s="67"/>
      <c r="D63" s="40"/>
      <c r="E63" s="41"/>
      <c r="F63" s="41">
        <f t="shared" si="2"/>
        <v>0</v>
      </c>
    </row>
    <row r="64" spans="1:8" ht="30" customHeight="1" thickBot="1">
      <c r="A64" s="65"/>
      <c r="B64" s="66"/>
      <c r="C64" s="67"/>
      <c r="D64" s="42"/>
      <c r="E64" s="43"/>
      <c r="F64" s="41">
        <f t="shared" si="2"/>
        <v>0</v>
      </c>
    </row>
    <row r="65" spans="1:6" ht="30" customHeight="1" thickBot="1">
      <c r="A65" s="77" t="s">
        <v>27</v>
      </c>
      <c r="B65" s="78"/>
      <c r="C65" s="79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489.47</v>
      </c>
      <c r="D67" s="48"/>
      <c r="E67" s="31"/>
      <c r="F67" s="31"/>
    </row>
    <row r="68" spans="1:6" ht="15.75">
      <c r="A68" s="15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декабрь</vt:lpstr>
      <vt:lpstr>2018 год</vt:lpstr>
      <vt:lpstr>Лист2</vt:lpstr>
      <vt:lpstr>Работы</vt:lpstr>
      <vt:lpstr>Ед_изм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2018-12-05T11:42:51Z</cp:lastPrinted>
  <dcterms:created xsi:type="dcterms:W3CDTF">2018-09-26T08:15:46Z</dcterms:created>
  <dcterms:modified xsi:type="dcterms:W3CDTF">2018-12-05T11:57:14Z</dcterms:modified>
</cp:coreProperties>
</file>