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5655" windowHeight="4635" activeTab="14"/>
  </bookViews>
  <sheets>
    <sheet name="1" sheetId="30" r:id="rId1"/>
    <sheet name="2" sheetId="46" r:id="rId2"/>
    <sheet name="3" sheetId="53" r:id="rId3"/>
    <sheet name="4" sheetId="52" r:id="rId4"/>
    <sheet name="5" sheetId="54" r:id="rId5"/>
    <sheet name="6" sheetId="36" r:id="rId6"/>
    <sheet name="7" sheetId="56" r:id="rId7"/>
    <sheet name="8" sheetId="69" r:id="rId8"/>
    <sheet name="9" sheetId="70" r:id="rId9"/>
    <sheet name="10" sheetId="72" r:id="rId10"/>
    <sheet name="11" sheetId="39" r:id="rId11"/>
    <sheet name="12" sheetId="40" r:id="rId12"/>
    <sheet name="2018 год" sheetId="16" r:id="rId13"/>
    <sheet name="Лист2" sheetId="29" r:id="rId14"/>
    <sheet name="Работы" sheetId="73" r:id="rId15"/>
  </sheets>
  <definedNames>
    <definedName name="Ед_изм">Лист2!$B$1:$B$8</definedName>
    <definedName name="_xlnm.Print_Titles" localSheetId="14">Работы!$1:$2</definedName>
    <definedName name="Материал">Лист2!$C$1:$C$36</definedName>
    <definedName name="Наим_работ">Лист2!$A$1:$A$41</definedName>
    <definedName name="Наименвание_работ">Лист2!$A$1:$A$4</definedName>
  </definedNames>
  <calcPr calcId="125725"/>
</workbook>
</file>

<file path=xl/calcChain.xml><?xml version="1.0" encoding="utf-8"?>
<calcChain xmlns="http://schemas.openxmlformats.org/spreadsheetml/2006/main">
  <c r="H15" i="73"/>
  <c r="I15"/>
  <c r="J15"/>
  <c r="K15"/>
  <c r="G15"/>
  <c r="K14"/>
  <c r="J14"/>
  <c r="I14"/>
  <c r="H14"/>
  <c r="G14"/>
  <c r="F14"/>
  <c r="K13"/>
  <c r="J13"/>
  <c r="I13"/>
  <c r="H13"/>
  <c r="G13"/>
  <c r="K12"/>
  <c r="J12"/>
  <c r="I12"/>
  <c r="H12"/>
  <c r="G12"/>
  <c r="K11"/>
  <c r="J11"/>
  <c r="I11"/>
  <c r="H11"/>
  <c r="G11"/>
  <c r="K10"/>
  <c r="J10"/>
  <c r="I10"/>
  <c r="H10"/>
  <c r="G10"/>
  <c r="K9"/>
  <c r="J9"/>
  <c r="I9"/>
  <c r="H9"/>
  <c r="G9"/>
  <c r="K7"/>
  <c r="J7"/>
  <c r="I7"/>
  <c r="H7"/>
  <c r="G7"/>
  <c r="K6"/>
  <c r="J6"/>
  <c r="I6"/>
  <c r="H6"/>
  <c r="G6"/>
  <c r="K5"/>
  <c r="J5"/>
  <c r="I5"/>
  <c r="H5"/>
  <c r="G5"/>
  <c r="K4"/>
  <c r="J4"/>
  <c r="I4"/>
  <c r="H4"/>
  <c r="G4"/>
  <c r="K3"/>
  <c r="J3"/>
  <c r="I3"/>
  <c r="H3"/>
  <c r="G3"/>
  <c r="F13"/>
  <c r="F12"/>
  <c r="F11"/>
  <c r="F10"/>
  <c r="F9"/>
  <c r="F8"/>
  <c r="F7"/>
  <c r="F6"/>
  <c r="F5"/>
  <c r="F4"/>
  <c r="F3"/>
  <c r="F64" i="72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70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69"/>
  <c r="F63"/>
  <c r="F62"/>
  <c r="F61"/>
  <c r="F60"/>
  <c r="F59"/>
  <c r="F58"/>
  <c r="F57"/>
  <c r="F56"/>
  <c r="E48"/>
  <c r="E47"/>
  <c r="E46"/>
  <c r="F44"/>
  <c r="F43"/>
  <c r="F42"/>
  <c r="F41"/>
  <c r="F40"/>
  <c r="F39"/>
  <c r="F38"/>
  <c r="F37"/>
  <c r="F36"/>
  <c r="F35"/>
  <c r="E49" i="72" l="1"/>
  <c r="E51" i="70"/>
  <c r="C67" s="1"/>
  <c r="D50"/>
  <c r="F65" i="69"/>
  <c r="E49"/>
  <c r="F64" i="56"/>
  <c r="F63"/>
  <c r="F62"/>
  <c r="F61"/>
  <c r="F60"/>
  <c r="F59"/>
  <c r="F58"/>
  <c r="F57"/>
  <c r="F56"/>
  <c r="E49"/>
  <c r="E47"/>
  <c r="E46"/>
  <c r="F44"/>
  <c r="F43"/>
  <c r="F42"/>
  <c r="F41"/>
  <c r="F40"/>
  <c r="F39"/>
  <c r="F37"/>
  <c r="F36"/>
  <c r="F35"/>
  <c r="E48" s="1"/>
  <c r="F64" i="54"/>
  <c r="F63"/>
  <c r="F62"/>
  <c r="F61"/>
  <c r="F60"/>
  <c r="F59"/>
  <c r="F58"/>
  <c r="F57"/>
  <c r="F56"/>
  <c r="E49"/>
  <c r="E48"/>
  <c r="E47"/>
  <c r="E46"/>
  <c r="F44"/>
  <c r="F43"/>
  <c r="F42"/>
  <c r="F41"/>
  <c r="F40"/>
  <c r="F39"/>
  <c r="F38"/>
  <c r="F37"/>
  <c r="F36"/>
  <c r="F35"/>
  <c r="F64" i="53"/>
  <c r="F63"/>
  <c r="F62"/>
  <c r="F61"/>
  <c r="F60"/>
  <c r="F59"/>
  <c r="F58"/>
  <c r="F57"/>
  <c r="F56"/>
  <c r="F65" s="1"/>
  <c r="E49"/>
  <c r="E47"/>
  <c r="E46"/>
  <c r="F44"/>
  <c r="F43"/>
  <c r="F42"/>
  <c r="F41"/>
  <c r="F40"/>
  <c r="F39"/>
  <c r="F37"/>
  <c r="F36"/>
  <c r="F35"/>
  <c r="F64" i="52"/>
  <c r="F63"/>
  <c r="F62"/>
  <c r="F61"/>
  <c r="F60"/>
  <c r="F59"/>
  <c r="F58"/>
  <c r="F57"/>
  <c r="F56"/>
  <c r="E48"/>
  <c r="E47"/>
  <c r="E46"/>
  <c r="F44"/>
  <c r="F43"/>
  <c r="F42"/>
  <c r="F41"/>
  <c r="F40"/>
  <c r="F39"/>
  <c r="F38"/>
  <c r="F37"/>
  <c r="F36"/>
  <c r="F35"/>
  <c r="F64" i="46"/>
  <c r="F63"/>
  <c r="F62"/>
  <c r="F61"/>
  <c r="F60"/>
  <c r="F59"/>
  <c r="F58"/>
  <c r="F57"/>
  <c r="F56"/>
  <c r="E49"/>
  <c r="E47"/>
  <c r="E46"/>
  <c r="F44"/>
  <c r="F43"/>
  <c r="F42"/>
  <c r="F40"/>
  <c r="F39"/>
  <c r="F38"/>
  <c r="F37"/>
  <c r="F36"/>
  <c r="F35"/>
  <c r="F57" i="40"/>
  <c r="F44"/>
  <c r="F35"/>
  <c r="F36"/>
  <c r="F56" i="39"/>
  <c r="F57"/>
  <c r="F35"/>
  <c r="F36"/>
  <c r="F37"/>
  <c r="F35" i="36"/>
  <c r="F36"/>
  <c r="F44"/>
  <c r="F56"/>
  <c r="F57"/>
  <c r="F56" i="30"/>
  <c r="F57"/>
  <c r="F44"/>
  <c r="F35"/>
  <c r="F36"/>
  <c r="E49"/>
  <c r="E48"/>
  <c r="E47"/>
  <c r="E46"/>
  <c r="F64" i="40"/>
  <c r="F63"/>
  <c r="F62"/>
  <c r="F61"/>
  <c r="F60"/>
  <c r="F59"/>
  <c r="F58"/>
  <c r="F65"/>
  <c r="E48"/>
  <c r="E47"/>
  <c r="E46"/>
  <c r="F43"/>
  <c r="F42"/>
  <c r="F41"/>
  <c r="F40"/>
  <c r="F39"/>
  <c r="F38"/>
  <c r="F37"/>
  <c r="F64" i="39"/>
  <c r="F63"/>
  <c r="F62"/>
  <c r="F61"/>
  <c r="F60"/>
  <c r="F59"/>
  <c r="F58"/>
  <c r="F65" s="1"/>
  <c r="E48"/>
  <c r="E47"/>
  <c r="E46"/>
  <c r="F43"/>
  <c r="F42"/>
  <c r="F41"/>
  <c r="F40"/>
  <c r="F39"/>
  <c r="F38"/>
  <c r="F64" i="36"/>
  <c r="F63"/>
  <c r="F62"/>
  <c r="F61"/>
  <c r="F60"/>
  <c r="F59"/>
  <c r="F58"/>
  <c r="F65"/>
  <c r="E48"/>
  <c r="E47"/>
  <c r="E46"/>
  <c r="F43"/>
  <c r="F42"/>
  <c r="F41"/>
  <c r="F40"/>
  <c r="F39"/>
  <c r="F38"/>
  <c r="F37"/>
  <c r="F64" i="30"/>
  <c r="F63"/>
  <c r="F62"/>
  <c r="F61"/>
  <c r="F60"/>
  <c r="F59"/>
  <c r="F58"/>
  <c r="F65"/>
  <c r="F43"/>
  <c r="F42"/>
  <c r="F41"/>
  <c r="F40"/>
  <c r="F39"/>
  <c r="F38"/>
  <c r="F37"/>
  <c r="E51" i="72" l="1"/>
  <c r="C67" s="1"/>
  <c r="D50"/>
  <c r="D50" i="69"/>
  <c r="E51"/>
  <c r="C67" s="1"/>
  <c r="F65" i="56"/>
  <c r="D50"/>
  <c r="D39" i="16"/>
  <c r="E51" i="56"/>
  <c r="F65" i="54"/>
  <c r="D50" s="1"/>
  <c r="E51" s="1"/>
  <c r="C67" s="1"/>
  <c r="E48" i="53"/>
  <c r="D50" s="1"/>
  <c r="F65" i="52"/>
  <c r="E49"/>
  <c r="F65" i="46"/>
  <c r="E48"/>
  <c r="D50" s="1"/>
  <c r="E51" s="1"/>
  <c r="C67" s="1"/>
  <c r="D50" i="30"/>
  <c r="E51" s="1"/>
  <c r="E49" i="40"/>
  <c r="D50" s="1"/>
  <c r="E49" i="39"/>
  <c r="D50" s="1"/>
  <c r="E49" i="36"/>
  <c r="D50" s="1"/>
  <c r="C67" i="56" l="1"/>
  <c r="E51" i="53"/>
  <c r="C67" s="1"/>
  <c r="D50" i="52"/>
  <c r="E51" s="1"/>
  <c r="C67" s="1"/>
  <c r="E51" i="40"/>
  <c r="C67" s="1"/>
  <c r="E51" i="39"/>
  <c r="C67" s="1"/>
  <c r="E51" i="36"/>
  <c r="C67" s="1"/>
  <c r="C67" i="30"/>
  <c r="B35" i="16" l="1"/>
  <c r="C41" s="1"/>
</calcChain>
</file>

<file path=xl/sharedStrings.xml><?xml version="1.0" encoding="utf-8"?>
<sst xmlns="http://schemas.openxmlformats.org/spreadsheetml/2006/main" count="818" uniqueCount="158">
  <si>
    <t>УТВЕРЖДАЮ</t>
  </si>
  <si>
    <t>зам.генерального директора</t>
  </si>
  <si>
    <t>ООО «Континент»</t>
  </si>
  <si>
    <t>АКТ</t>
  </si>
  <si>
    <t>сдачи-приёмки выполненных работ по содержанию и ремонту общего имущества</t>
  </si>
  <si>
    <t xml:space="preserve">г. Кировск                                                                        </t>
  </si>
  <si>
    <t>Основание проведения работ:</t>
  </si>
  <si>
    <t>КАЛЬКУЛЯЦИЯ РАБОТ.</t>
  </si>
  <si>
    <t>Наименование работы/ услуги</t>
  </si>
  <si>
    <t>Единица измерения</t>
  </si>
  <si>
    <t>Объем работ</t>
  </si>
  <si>
    <t>Часовая ставка исполнителя (руб)</t>
  </si>
  <si>
    <t>Стоимость работы, услуги (руб)</t>
  </si>
  <si>
    <t xml:space="preserve">  Применение коэффицинтов: 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</si>
  <si>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д</t>
    </r>
  </si>
  <si>
    <t>поправочный коэффициент на отсутствие технической документации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</si>
  <si>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норм</t>
    </r>
  </si>
  <si>
    <t>коэффициент сверхнормативной продолжительности экплуатации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</si>
  <si>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1</t>
    </r>
  </si>
  <si>
    <t>коэффициент на затемненность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</si>
  <si>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2</t>
    </r>
  </si>
  <si>
    <t>коэффициент на стесненность</t>
  </si>
  <si>
    <t>Материальные затраты:</t>
  </si>
  <si>
    <t>Наименование материала</t>
  </si>
  <si>
    <t>Кол-во</t>
  </si>
  <si>
    <t>Стоимость</t>
  </si>
  <si>
    <t>Всего затрат</t>
  </si>
  <si>
    <t>Итого материальных затрат:</t>
  </si>
  <si>
    <t>Расчет стоимости выполненных работ произведен на основании нормативных сборников на работы и услуги по управлению, содержанию и ремонту общего имущества в многоквартирном доме, работы произведены с надлежащим качеством и соблюдением норм действующего законодательства РФ.</t>
  </si>
  <si>
    <t>Претензии со стороны Совета дома, жителей многоквартирного дома отсутствуют.</t>
  </si>
  <si>
    <t>от управляющей организации</t>
  </si>
  <si>
    <t>_____________/__________________/</t>
  </si>
  <si>
    <t>______________/_________________/</t>
  </si>
  <si>
    <t xml:space="preserve">         </t>
  </si>
  <si>
    <t>план работ по текущему ремонту</t>
  </si>
  <si>
    <t>аварийно-восстановительные работы</t>
  </si>
  <si>
    <t>Наименование работ:</t>
  </si>
  <si>
    <r>
      <t xml:space="preserve">  Стоимость выполненных работ всего:</t>
    </r>
    <r>
      <rPr>
        <b/>
        <u/>
        <sz val="12"/>
        <color theme="1"/>
        <rFont val="Times New Roman"/>
        <family val="1"/>
        <charset val="204"/>
      </rPr>
      <t/>
    </r>
  </si>
  <si>
    <t>«_____»_____________201   г.</t>
  </si>
  <si>
    <t>от имени Собственника</t>
  </si>
  <si>
    <t>Норма времени на ед. измерения</t>
  </si>
  <si>
    <t>Текущий ремонт 2018 год</t>
  </si>
  <si>
    <t>Итого материальных затрат 2018 год</t>
  </si>
  <si>
    <t>Итого трудозатраты</t>
  </si>
  <si>
    <t>Промывка и опрессовка системы ЦО</t>
  </si>
  <si>
    <t>Ремонт стояка ХВС</t>
  </si>
  <si>
    <t>Спуск и наполнение стояка ХВС</t>
  </si>
  <si>
    <t>Пломбировка счетчиков воды</t>
  </si>
  <si>
    <t>шт</t>
  </si>
  <si>
    <t>кв.м</t>
  </si>
  <si>
    <t>куб.м</t>
  </si>
  <si>
    <t>Накладные расходы: %</t>
  </si>
  <si>
    <t>труба сталь Д 32</t>
  </si>
  <si>
    <t>кран шаровый Д 1/2</t>
  </si>
  <si>
    <t xml:space="preserve">        требования ПП РФ№290  от 03.04.2013 г.</t>
  </si>
  <si>
    <t xml:space="preserve">        предписание контролирующих органов</t>
  </si>
  <si>
    <t xml:space="preserve">Адрес МКД: Ленинградская область, г.Кировск, ул. </t>
  </si>
  <si>
    <t>Молодежная д 3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</si>
  <si>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_____</t>
    </r>
    <r>
      <rPr>
        <sz val="12"/>
        <color theme="1"/>
        <rFont val="Times New Roman"/>
        <family val="1"/>
        <charset val="204"/>
      </rPr>
      <t>»      декабрь 2018г.</t>
    </r>
  </si>
  <si>
    <t>Осмотр стояка ХВС</t>
  </si>
  <si>
    <t>Открытие задвижек д/поиска порыва в теплосетях</t>
  </si>
  <si>
    <t>час</t>
  </si>
  <si>
    <t>Совместные работы с теплосетями по восстановлению ГВС</t>
  </si>
  <si>
    <t>Энергетиков д 3</t>
  </si>
  <si>
    <t>Запуск ГВС после испытаний</t>
  </si>
  <si>
    <t>Снятие показаний ХВС</t>
  </si>
  <si>
    <t>Развоздушивание системы ГВС</t>
  </si>
  <si>
    <t>R</t>
  </si>
  <si>
    <t>Закрытие ГВС</t>
  </si>
  <si>
    <t>Чистка электрощита от мусора. Устранение обрыва фазного питания на пакетнике. Переборка и ремонт этажного щитка.</t>
  </si>
  <si>
    <t xml:space="preserve">      « 17  »      май 2018г.</t>
  </si>
  <si>
    <t>заявка диспетчера</t>
  </si>
  <si>
    <t>Закрытие ЦО</t>
  </si>
  <si>
    <t>элев</t>
  </si>
  <si>
    <t>Переборка 3х фазных шин с заменой крепежа, зачисткой нагара, образовавшегося из за КЗ</t>
  </si>
  <si>
    <t>электролампочка накаливания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</si>
  <si>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_08__</t>
    </r>
    <r>
      <rPr>
        <sz val="12"/>
        <color theme="1"/>
        <rFont val="Times New Roman"/>
        <family val="1"/>
        <charset val="204"/>
      </rPr>
      <t>»      февраль 2018г.</t>
    </r>
  </si>
  <si>
    <t>Материалы квартиросъемщика кв 4</t>
  </si>
  <si>
    <t>Осмотр квартир на предмет протечки</t>
  </si>
  <si>
    <t>кварт</t>
  </si>
  <si>
    <t>Ремонт порога входной двери 1 подъезд</t>
  </si>
  <si>
    <t>ремсостав</t>
  </si>
  <si>
    <t>Чистка вентиляции</t>
  </si>
  <si>
    <t>Чистка вент канала</t>
  </si>
  <si>
    <t>Отключение ПРЭМ</t>
  </si>
  <si>
    <t>Снятие приборов учета в теплоцентре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</si>
  <si>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_20__</t>
    </r>
    <r>
      <rPr>
        <sz val="12"/>
        <color theme="1"/>
        <rFont val="Times New Roman"/>
        <family val="1"/>
        <charset val="204"/>
      </rPr>
      <t>»      август 2018г.</t>
    </r>
  </si>
  <si>
    <t>пог.м</t>
  </si>
  <si>
    <t>Энергетиков д 3 кв 20</t>
  </si>
  <si>
    <t>Прочистка канализации</t>
  </si>
  <si>
    <t>Установка сеток на навес подвального приямка, покраска</t>
  </si>
  <si>
    <t xml:space="preserve">      «  13-14 »      июнь 2018г.</t>
  </si>
  <si>
    <t>грунт</t>
  </si>
  <si>
    <t>Привоз резка материала Монтаж навеса над подвальным приямком</t>
  </si>
  <si>
    <t>Проивоз сетки со стройбазы</t>
  </si>
  <si>
    <t>рейс</t>
  </si>
  <si>
    <t>Монтаж навеса над подвальным приямком</t>
  </si>
  <si>
    <t>сетка 50х50х1х2</t>
  </si>
  <si>
    <t>сетка 50х50х0,64х2</t>
  </si>
  <si>
    <t>навес</t>
  </si>
  <si>
    <t>проушина прямая</t>
  </si>
  <si>
    <t>проушина с загибом</t>
  </si>
  <si>
    <t>замок</t>
  </si>
  <si>
    <t>электроды</t>
  </si>
  <si>
    <t>анкер</t>
  </si>
  <si>
    <t>труба профильная п.м.</t>
  </si>
  <si>
    <t>профнастил</t>
  </si>
  <si>
    <t>круг отрезной</t>
  </si>
  <si>
    <t xml:space="preserve">      « 25 28 29 31 »      май 2018г.</t>
  </si>
  <si>
    <t xml:space="preserve">      «  07 »      июнь 2018г.</t>
  </si>
  <si>
    <t>Ремонт магнитного замка на входной двери</t>
  </si>
  <si>
    <t>Замена сгоревших предохранителей Ремонт фазного распредузла из-зи разрушения (устранение фазного пробоя с заменой вставок)</t>
  </si>
  <si>
    <t>защитная вставка ПН-63А</t>
  </si>
  <si>
    <t>изолента ПВХ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</si>
  <si>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_24_</t>
    </r>
    <r>
      <rPr>
        <sz val="12"/>
        <color theme="1"/>
        <rFont val="Times New Roman"/>
        <family val="1"/>
        <charset val="204"/>
      </rPr>
      <t>»      сентябрь 2018г.</t>
    </r>
  </si>
  <si>
    <t>Энергетиков д 3 5 подъезд</t>
  </si>
  <si>
    <t>заявка жильцов</t>
  </si>
  <si>
    <t>Отвязка освещения подъезда от освещения тамбуров Переключение в распред коробке Установка отдельного выключателя Монтаж и подключение</t>
  </si>
  <si>
    <t>выключатель ОП-16</t>
  </si>
  <si>
    <t>провод АВВГ 2х2,5</t>
  </si>
  <si>
    <t>электролампа P-40W</t>
  </si>
  <si>
    <t>Уборка подвального помещения</t>
  </si>
  <si>
    <t>Набивка сальника, отсечка крана ГВС</t>
  </si>
  <si>
    <t>Спуск и наполнение системы ГВС</t>
  </si>
  <si>
    <t>Продувка радиаторов отопления</t>
  </si>
  <si>
    <t>Запуск отопления</t>
  </si>
  <si>
    <t>Продувка стояков ЦО</t>
  </si>
  <si>
    <t>Привоз сетки со стройбазы</t>
  </si>
  <si>
    <t>Ремонт бачка</t>
  </si>
  <si>
    <t>Заливка отмостки под балконом</t>
  </si>
  <si>
    <t>Подгонка ремонт установка пружин и шпингалетов на двери в подъезде</t>
  </si>
  <si>
    <t>пружина</t>
  </si>
  <si>
    <t>шпингалет</t>
  </si>
  <si>
    <t>цемент</t>
  </si>
  <si>
    <t>песок</t>
  </si>
  <si>
    <t>щебень</t>
  </si>
  <si>
    <t>Снятие и установка приборов учета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</si>
  <si>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_17_</t>
    </r>
    <r>
      <rPr>
        <sz val="12"/>
        <color theme="1"/>
        <rFont val="Times New Roman"/>
        <family val="1"/>
        <charset val="204"/>
      </rPr>
      <t>»      октябрь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</si>
  <si>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_24_</t>
    </r>
    <r>
      <rPr>
        <sz val="12"/>
        <color theme="1"/>
        <rFont val="Times New Roman"/>
        <family val="1"/>
        <charset val="204"/>
      </rPr>
      <t>»      октябрь 2018г.</t>
    </r>
  </si>
  <si>
    <t>саморез</t>
  </si>
  <si>
    <t>герметик тектор</t>
  </si>
  <si>
    <t>пена монтажная</t>
  </si>
  <si>
    <t>уплотнитель вилотерм</t>
  </si>
  <si>
    <t>Герметизация межпанельных швов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</si>
  <si>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_18_</t>
    </r>
    <r>
      <rPr>
        <sz val="12"/>
        <color theme="1"/>
        <rFont val="Times New Roman"/>
        <family val="1"/>
        <charset val="204"/>
      </rPr>
      <t>»      октябрь 2018г.</t>
    </r>
  </si>
  <si>
    <t>Коэффициенты</t>
  </si>
  <si>
    <t>накладные расходы 20%</t>
  </si>
  <si>
    <t>ИТОГО трудозатрат</t>
  </si>
  <si>
    <t>Материалы</t>
  </si>
  <si>
    <t>Всего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</si>
  <si>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_13__</t>
    </r>
    <r>
      <rPr>
        <sz val="12"/>
        <color theme="1"/>
        <rFont val="Times New Roman"/>
        <family val="1"/>
        <charset val="204"/>
      </rPr>
      <t>»      ноябрь 2018г.</t>
    </r>
  </si>
  <si>
    <t>Энергетиков д 3 подвал</t>
  </si>
  <si>
    <t>Ремонт ливневой канализации</t>
  </si>
  <si>
    <t>труба 110L2</t>
  </si>
  <si>
    <t>отвод 110х45</t>
  </si>
  <si>
    <t>манжет 100х123</t>
  </si>
  <si>
    <t>хомут</t>
  </si>
  <si>
    <t>круг отрезной 230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</si>
</sst>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0.00000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vertAlign val="subscript"/>
      <sz val="16"/>
      <color theme="1"/>
      <name val="Times New Roman"/>
      <family val="1"/>
      <charset val="204"/>
    </font>
    <font>
      <b/>
      <vertAlign val="subscript"/>
      <sz val="18"/>
      <color theme="1"/>
      <name val="Times New Roman"/>
      <family val="1"/>
      <charset val="204"/>
    </font>
    <font>
      <b/>
      <vertAlign val="superscript"/>
      <sz val="1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Wingdings 2"/>
      <family val="1"/>
      <charset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/>
    <xf numFmtId="0" fontId="10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0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9" xfId="0" applyBorder="1"/>
    <xf numFmtId="0" fontId="3" fillId="0" borderId="0" xfId="0" applyFont="1" applyAlignment="1">
      <alignment horizontal="left"/>
    </xf>
    <xf numFmtId="0" fontId="10" fillId="0" borderId="21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13" fillId="0" borderId="0" xfId="0" applyFont="1"/>
    <xf numFmtId="0" fontId="0" fillId="0" borderId="19" xfId="0" applyBorder="1"/>
    <xf numFmtId="0" fontId="2" fillId="0" borderId="19" xfId="0" applyFont="1" applyBorder="1"/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vertical="top" wrapText="1"/>
    </xf>
    <xf numFmtId="9" fontId="10" fillId="0" borderId="20" xfId="0" applyNumberFormat="1" applyFont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165" fontId="0" fillId="0" borderId="0" xfId="0" applyNumberFormat="1"/>
    <xf numFmtId="2" fontId="3" fillId="0" borderId="5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9" xfId="0" applyNumberFormat="1" applyFont="1" applyBorder="1"/>
    <xf numFmtId="0" fontId="3" fillId="0" borderId="19" xfId="0" applyFont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4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right" vertical="top" wrapText="1"/>
    </xf>
    <xf numFmtId="2" fontId="9" fillId="0" borderId="13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0" borderId="26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133350</xdr:rowOff>
    </xdr:from>
    <xdr:to>
      <xdr:col>0</xdr:col>
      <xdr:colOff>323850</xdr:colOff>
      <xdr:row>22</xdr:row>
      <xdr:rowOff>0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28575" y="4514850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</xdr:col>
      <xdr:colOff>0</xdr:colOff>
      <xdr:row>20</xdr:row>
      <xdr:rowOff>180975</xdr:rowOff>
    </xdr:from>
    <xdr:to>
      <xdr:col>2</xdr:col>
      <xdr:colOff>295275</xdr:colOff>
      <xdr:row>22</xdr:row>
      <xdr:rowOff>47625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3752850" y="45624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23</xdr:row>
      <xdr:rowOff>161925</xdr:rowOff>
    </xdr:from>
    <xdr:to>
      <xdr:col>0</xdr:col>
      <xdr:colOff>333375</xdr:colOff>
      <xdr:row>25</xdr:row>
      <xdr:rowOff>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38100" y="511492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180975</xdr:rowOff>
    </xdr:from>
    <xdr:to>
      <xdr:col>2</xdr:col>
      <xdr:colOff>295275</xdr:colOff>
      <xdr:row>25</xdr:row>
      <xdr:rowOff>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3752850" y="51339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76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  <c r="B17" s="51" t="s">
        <v>71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56" t="s">
        <v>67</v>
      </c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>
      <c r="A33" s="72" t="s">
        <v>8</v>
      </c>
      <c r="B33" s="72" t="s">
        <v>9</v>
      </c>
      <c r="C33" s="72" t="s">
        <v>10</v>
      </c>
      <c r="D33" s="72" t="s">
        <v>40</v>
      </c>
      <c r="E33" s="72" t="s">
        <v>11</v>
      </c>
      <c r="F33" s="72" t="s">
        <v>12</v>
      </c>
    </row>
    <row r="34" spans="1:6" ht="29.25" customHeight="1" thickBot="1">
      <c r="A34" s="73"/>
      <c r="B34" s="73"/>
      <c r="C34" s="73"/>
      <c r="D34" s="73"/>
      <c r="E34" s="73"/>
      <c r="F34" s="73"/>
    </row>
    <row r="35" spans="1:6" ht="30" customHeight="1" thickBot="1">
      <c r="A35" s="6" t="s">
        <v>74</v>
      </c>
      <c r="B35" s="7" t="s">
        <v>61</v>
      </c>
      <c r="C35" s="7">
        <v>8</v>
      </c>
      <c r="D35" s="7">
        <v>1</v>
      </c>
      <c r="E35" s="7">
        <v>278.33</v>
      </c>
      <c r="F35" s="22">
        <f t="shared" ref="F35:F44" si="0">C35*D35*E35</f>
        <v>2226.64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67</v>
      </c>
      <c r="E48" s="36">
        <f t="shared" si="1"/>
        <v>26.71968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74">
        <f>(SUM(F35:F44)+SUM(E46:E49)+F65)*C50</f>
        <v>470.67193600000002</v>
      </c>
      <c r="E50" s="75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2724.0299999999997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6" t="s">
        <v>23</v>
      </c>
      <c r="B55" s="77"/>
      <c r="C55" s="78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68" t="s">
        <v>77</v>
      </c>
      <c r="B56" s="69"/>
      <c r="C56" s="70"/>
      <c r="D56" s="40"/>
      <c r="E56" s="41"/>
      <c r="F56" s="41">
        <f t="shared" ref="F56:F64" si="2">D56*E56</f>
        <v>0</v>
      </c>
    </row>
    <row r="57" spans="1:8" ht="30" customHeight="1" thickBot="1">
      <c r="A57" s="68" t="s">
        <v>75</v>
      </c>
      <c r="B57" s="69"/>
      <c r="C57" s="70"/>
      <c r="D57" s="40">
        <v>4</v>
      </c>
      <c r="E57" s="41">
        <v>25</v>
      </c>
      <c r="F57" s="41">
        <f t="shared" si="2"/>
        <v>100</v>
      </c>
    </row>
    <row r="58" spans="1:8" ht="30" customHeight="1" thickBot="1">
      <c r="A58" s="68"/>
      <c r="B58" s="69"/>
      <c r="C58" s="70"/>
      <c r="D58" s="40"/>
      <c r="E58" s="41"/>
      <c r="F58" s="41">
        <f t="shared" si="2"/>
        <v>0</v>
      </c>
    </row>
    <row r="59" spans="1:8" ht="30" customHeight="1" thickBot="1">
      <c r="A59" s="68"/>
      <c r="B59" s="69"/>
      <c r="C59" s="70"/>
      <c r="D59" s="40"/>
      <c r="E59" s="41"/>
      <c r="F59" s="41">
        <f t="shared" si="2"/>
        <v>0</v>
      </c>
    </row>
    <row r="60" spans="1:8" ht="30" customHeight="1" thickBot="1">
      <c r="A60" s="68"/>
      <c r="B60" s="69"/>
      <c r="C60" s="70"/>
      <c r="D60" s="40"/>
      <c r="E60" s="41"/>
      <c r="F60" s="41">
        <f t="shared" si="2"/>
        <v>0</v>
      </c>
    </row>
    <row r="61" spans="1:8" ht="30" customHeight="1" thickBot="1">
      <c r="A61" s="68"/>
      <c r="B61" s="69"/>
      <c r="C61" s="70"/>
      <c r="D61" s="40"/>
      <c r="E61" s="41"/>
      <c r="F61" s="41">
        <f t="shared" si="2"/>
        <v>0</v>
      </c>
    </row>
    <row r="62" spans="1:8" ht="30" customHeight="1" thickBot="1">
      <c r="A62" s="68"/>
      <c r="B62" s="69"/>
      <c r="C62" s="70"/>
      <c r="D62" s="40"/>
      <c r="E62" s="41"/>
      <c r="F62" s="41">
        <f t="shared" si="2"/>
        <v>0</v>
      </c>
    </row>
    <row r="63" spans="1:8" ht="30" customHeight="1" thickBot="1">
      <c r="A63" s="68"/>
      <c r="B63" s="69"/>
      <c r="C63" s="70"/>
      <c r="D63" s="40"/>
      <c r="E63" s="41"/>
      <c r="F63" s="41">
        <f t="shared" si="2"/>
        <v>0</v>
      </c>
    </row>
    <row r="64" spans="1:8" ht="30" customHeight="1" thickBot="1">
      <c r="A64" s="68"/>
      <c r="B64" s="69"/>
      <c r="C64" s="70"/>
      <c r="D64" s="42"/>
      <c r="E64" s="43"/>
      <c r="F64" s="41">
        <f t="shared" si="2"/>
        <v>0</v>
      </c>
    </row>
    <row r="65" spans="1:6" ht="30" customHeight="1" thickBot="1">
      <c r="A65" s="80" t="s">
        <v>27</v>
      </c>
      <c r="B65" s="81"/>
      <c r="C65" s="82"/>
      <c r="D65" s="44"/>
      <c r="E65" s="45"/>
      <c r="F65" s="46">
        <f>SUM(F56:F64)</f>
        <v>100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2824.0299999999997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144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88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>
      <c r="A33" s="72" t="s">
        <v>8</v>
      </c>
      <c r="B33" s="72" t="s">
        <v>9</v>
      </c>
      <c r="C33" s="72" t="s">
        <v>10</v>
      </c>
      <c r="D33" s="72" t="s">
        <v>40</v>
      </c>
      <c r="E33" s="72" t="s">
        <v>11</v>
      </c>
      <c r="F33" s="72" t="s">
        <v>12</v>
      </c>
    </row>
    <row r="34" spans="1:6" ht="29.25" customHeight="1" thickBot="1">
      <c r="A34" s="73"/>
      <c r="B34" s="73"/>
      <c r="C34" s="73"/>
      <c r="D34" s="73"/>
      <c r="E34" s="73"/>
      <c r="F34" s="73"/>
    </row>
    <row r="35" spans="1:6" ht="30" customHeight="1" thickBot="1">
      <c r="A35" s="6" t="s">
        <v>143</v>
      </c>
      <c r="B35" s="7" t="s">
        <v>87</v>
      </c>
      <c r="C35" s="7">
        <v>7</v>
      </c>
      <c r="D35" s="7">
        <v>1</v>
      </c>
      <c r="E35" s="7">
        <v>200.04</v>
      </c>
      <c r="F35" s="22">
        <f t="shared" ref="F35:F44" si="0">C35*D35*E35</f>
        <v>1400.28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74">
        <f>(SUM(F35:F44)+SUM(E46:E49)+F65)*C50</f>
        <v>468.25590199999999</v>
      </c>
      <c r="E50" s="75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1868.54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6" t="s">
        <v>23</v>
      </c>
      <c r="B55" s="77"/>
      <c r="C55" s="78"/>
      <c r="D55" s="61" t="s">
        <v>24</v>
      </c>
      <c r="E55" s="61" t="s">
        <v>25</v>
      </c>
      <c r="F55" s="61" t="s">
        <v>26</v>
      </c>
    </row>
    <row r="56" spans="1:8" ht="30" customHeight="1" thickBot="1">
      <c r="A56" s="68" t="s">
        <v>140</v>
      </c>
      <c r="B56" s="69"/>
      <c r="C56" s="70"/>
      <c r="D56" s="40">
        <v>0.33333299999999999</v>
      </c>
      <c r="E56" s="41">
        <v>1470</v>
      </c>
      <c r="F56" s="41">
        <f t="shared" ref="F56:F64" si="2">D56*E56</f>
        <v>489.99950999999999</v>
      </c>
    </row>
    <row r="57" spans="1:8" ht="30" customHeight="1" thickBot="1">
      <c r="A57" s="68" t="s">
        <v>141</v>
      </c>
      <c r="B57" s="69"/>
      <c r="C57" s="70"/>
      <c r="D57" s="40">
        <v>1</v>
      </c>
      <c r="E57" s="41">
        <v>385</v>
      </c>
      <c r="F57" s="41">
        <f t="shared" si="2"/>
        <v>385</v>
      </c>
    </row>
    <row r="58" spans="1:8" ht="30" customHeight="1" thickBot="1">
      <c r="A58" s="68" t="s">
        <v>142</v>
      </c>
      <c r="B58" s="69"/>
      <c r="C58" s="70"/>
      <c r="D58" s="40">
        <v>1</v>
      </c>
      <c r="E58" s="41">
        <v>66</v>
      </c>
      <c r="F58" s="41">
        <f t="shared" si="2"/>
        <v>66</v>
      </c>
    </row>
    <row r="59" spans="1:8" ht="30" customHeight="1" thickBot="1">
      <c r="A59" s="68"/>
      <c r="B59" s="69"/>
      <c r="C59" s="70"/>
      <c r="D59" s="40"/>
      <c r="E59" s="41"/>
      <c r="F59" s="41">
        <f t="shared" si="2"/>
        <v>0</v>
      </c>
    </row>
    <row r="60" spans="1:8" ht="30" customHeight="1" thickBot="1">
      <c r="A60" s="68"/>
      <c r="B60" s="69"/>
      <c r="C60" s="70"/>
      <c r="D60" s="40"/>
      <c r="E60" s="41"/>
      <c r="F60" s="41">
        <f t="shared" si="2"/>
        <v>0</v>
      </c>
    </row>
    <row r="61" spans="1:8" ht="30" customHeight="1" thickBot="1">
      <c r="A61" s="68"/>
      <c r="B61" s="69"/>
      <c r="C61" s="70"/>
      <c r="D61" s="40"/>
      <c r="E61" s="41"/>
      <c r="F61" s="41">
        <f t="shared" si="2"/>
        <v>0</v>
      </c>
    </row>
    <row r="62" spans="1:8" ht="30" customHeight="1" thickBot="1">
      <c r="A62" s="68"/>
      <c r="B62" s="69"/>
      <c r="C62" s="70"/>
      <c r="D62" s="40"/>
      <c r="E62" s="41"/>
      <c r="F62" s="41">
        <f t="shared" si="2"/>
        <v>0</v>
      </c>
    </row>
    <row r="63" spans="1:8" ht="30" customHeight="1" thickBot="1">
      <c r="A63" s="68"/>
      <c r="B63" s="69"/>
      <c r="C63" s="70"/>
      <c r="D63" s="40"/>
      <c r="E63" s="41"/>
      <c r="F63" s="41">
        <f t="shared" si="2"/>
        <v>0</v>
      </c>
    </row>
    <row r="64" spans="1:8" ht="30" customHeight="1" thickBot="1">
      <c r="A64" s="68"/>
      <c r="B64" s="69"/>
      <c r="C64" s="70"/>
      <c r="D64" s="42"/>
      <c r="E64" s="43"/>
      <c r="F64" s="41">
        <f t="shared" si="2"/>
        <v>0</v>
      </c>
    </row>
    <row r="65" spans="1:6" ht="30" customHeight="1" thickBot="1">
      <c r="A65" s="80" t="s">
        <v>27</v>
      </c>
      <c r="B65" s="81"/>
      <c r="C65" s="82"/>
      <c r="D65" s="44"/>
      <c r="E65" s="45"/>
      <c r="F65" s="46">
        <f>SUM(F56:F64)</f>
        <v>940.99950999999999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2809.5395100000001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4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150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151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>
      <c r="A33" s="72" t="s">
        <v>8</v>
      </c>
      <c r="B33" s="72" t="s">
        <v>9</v>
      </c>
      <c r="C33" s="72" t="s">
        <v>10</v>
      </c>
      <c r="D33" s="72" t="s">
        <v>40</v>
      </c>
      <c r="E33" s="72" t="s">
        <v>11</v>
      </c>
      <c r="F33" s="72" t="s">
        <v>12</v>
      </c>
    </row>
    <row r="34" spans="1:6" ht="29.25" customHeight="1" thickBot="1">
      <c r="A34" s="73"/>
      <c r="B34" s="73"/>
      <c r="C34" s="73"/>
      <c r="D34" s="73"/>
      <c r="E34" s="73"/>
      <c r="F34" s="73"/>
    </row>
    <row r="35" spans="1:6" ht="30" customHeight="1" thickBot="1">
      <c r="A35" s="6" t="s">
        <v>152</v>
      </c>
      <c r="B35" s="7" t="s">
        <v>87</v>
      </c>
      <c r="C35" s="7">
        <v>6</v>
      </c>
      <c r="D35" s="7">
        <v>1</v>
      </c>
      <c r="E35" s="7">
        <v>403.06</v>
      </c>
      <c r="F35" s="22">
        <f t="shared" ref="F35:F43" si="0">C35*D35*E35</f>
        <v>2418.36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29.020320000000002</v>
      </c>
    </row>
    <row r="50" spans="1:8" ht="30" customHeight="1" thickBot="1">
      <c r="A50" s="21" t="s">
        <v>51</v>
      </c>
      <c r="B50" s="21"/>
      <c r="C50" s="37">
        <v>0.2</v>
      </c>
      <c r="D50" s="74">
        <f>(SUM(F35:F44)+SUM(E46:E49)+F65)*C50</f>
        <v>736.87606400000004</v>
      </c>
      <c r="E50" s="75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3184.26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6" t="s">
        <v>23</v>
      </c>
      <c r="B55" s="77"/>
      <c r="C55" s="78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68" t="s">
        <v>153</v>
      </c>
      <c r="B56" s="69"/>
      <c r="C56" s="70"/>
      <c r="D56" s="40">
        <v>3</v>
      </c>
      <c r="E56" s="41">
        <v>250</v>
      </c>
      <c r="F56" s="41">
        <f t="shared" ref="F56:F64" si="2">D56*E56</f>
        <v>750</v>
      </c>
    </row>
    <row r="57" spans="1:8" ht="30" customHeight="1" thickBot="1">
      <c r="A57" s="68" t="s">
        <v>154</v>
      </c>
      <c r="B57" s="69"/>
      <c r="C57" s="70"/>
      <c r="D57" s="40">
        <v>2</v>
      </c>
      <c r="E57" s="41">
        <v>100</v>
      </c>
      <c r="F57" s="41">
        <f t="shared" si="2"/>
        <v>200</v>
      </c>
    </row>
    <row r="58" spans="1:8" ht="30" customHeight="1" thickBot="1">
      <c r="A58" s="68" t="s">
        <v>155</v>
      </c>
      <c r="B58" s="69"/>
      <c r="C58" s="70"/>
      <c r="D58" s="40">
        <v>1</v>
      </c>
      <c r="E58" s="41">
        <v>180</v>
      </c>
      <c r="F58" s="41">
        <f t="shared" si="2"/>
        <v>180</v>
      </c>
    </row>
    <row r="59" spans="1:8" ht="30" customHeight="1" thickBot="1">
      <c r="A59" s="68" t="s">
        <v>156</v>
      </c>
      <c r="B59" s="69"/>
      <c r="C59" s="70"/>
      <c r="D59" s="40">
        <v>1</v>
      </c>
      <c r="E59" s="41">
        <v>90</v>
      </c>
      <c r="F59" s="41">
        <f t="shared" si="2"/>
        <v>90</v>
      </c>
    </row>
    <row r="60" spans="1:8" ht="30" customHeight="1" thickBot="1">
      <c r="A60" s="68" t="s">
        <v>157</v>
      </c>
      <c r="B60" s="69"/>
      <c r="C60" s="70"/>
      <c r="D60" s="40">
        <v>1</v>
      </c>
      <c r="E60" s="41">
        <v>17</v>
      </c>
      <c r="F60" s="41">
        <f t="shared" si="2"/>
        <v>17</v>
      </c>
    </row>
    <row r="61" spans="1:8" ht="30" customHeight="1" thickBot="1">
      <c r="A61" s="68"/>
      <c r="B61" s="69"/>
      <c r="C61" s="70"/>
      <c r="D61" s="40"/>
      <c r="E61" s="41"/>
      <c r="F61" s="41">
        <f t="shared" si="2"/>
        <v>0</v>
      </c>
    </row>
    <row r="62" spans="1:8" ht="30" customHeight="1" thickBot="1">
      <c r="A62" s="68"/>
      <c r="B62" s="69"/>
      <c r="C62" s="70"/>
      <c r="D62" s="40"/>
      <c r="E62" s="41"/>
      <c r="F62" s="41">
        <f t="shared" si="2"/>
        <v>0</v>
      </c>
    </row>
    <row r="63" spans="1:8" ht="30" customHeight="1" thickBot="1">
      <c r="A63" s="68"/>
      <c r="B63" s="69"/>
      <c r="C63" s="70"/>
      <c r="D63" s="40"/>
      <c r="E63" s="41"/>
      <c r="F63" s="41">
        <f t="shared" si="2"/>
        <v>0</v>
      </c>
    </row>
    <row r="64" spans="1:8" ht="30" customHeight="1" thickBot="1">
      <c r="A64" s="68"/>
      <c r="B64" s="69"/>
      <c r="C64" s="70"/>
      <c r="D64" s="42"/>
      <c r="E64" s="43"/>
      <c r="F64" s="41">
        <f t="shared" si="2"/>
        <v>0</v>
      </c>
    </row>
    <row r="65" spans="1:6" ht="30" customHeight="1" thickBot="1">
      <c r="A65" s="80" t="s">
        <v>27</v>
      </c>
      <c r="B65" s="81"/>
      <c r="C65" s="82"/>
      <c r="D65" s="44"/>
      <c r="E65" s="45"/>
      <c r="F65" s="46">
        <f>SUM(F56:F64)</f>
        <v>1237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4421.26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58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/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>
      <c r="A33" s="72" t="s">
        <v>8</v>
      </c>
      <c r="B33" s="72" t="s">
        <v>9</v>
      </c>
      <c r="C33" s="72" t="s">
        <v>10</v>
      </c>
      <c r="D33" s="72" t="s">
        <v>40</v>
      </c>
      <c r="E33" s="72" t="s">
        <v>11</v>
      </c>
      <c r="F33" s="72" t="s">
        <v>12</v>
      </c>
    </row>
    <row r="34" spans="1:6" ht="29.25" customHeight="1" thickBot="1">
      <c r="A34" s="73"/>
      <c r="B34" s="73"/>
      <c r="C34" s="73"/>
      <c r="D34" s="73"/>
      <c r="E34" s="73"/>
      <c r="F34" s="73"/>
    </row>
    <row r="35" spans="1:6" ht="30" customHeight="1" thickBot="1">
      <c r="A35" s="6"/>
      <c r="B35" s="7"/>
      <c r="C35" s="7"/>
      <c r="D35" s="7"/>
      <c r="E35" s="7"/>
      <c r="F35" s="22">
        <f t="shared" ref="F35:F44" si="0">C35*D35*E35</f>
        <v>0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74">
        <f>(SUM(F35:F44)+SUM(E46:E49)+F65)*C50</f>
        <v>0</v>
      </c>
      <c r="E50" s="75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0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6" t="s">
        <v>23</v>
      </c>
      <c r="B55" s="77"/>
      <c r="C55" s="78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68"/>
      <c r="B56" s="69"/>
      <c r="C56" s="70"/>
      <c r="D56" s="40"/>
      <c r="E56" s="41"/>
      <c r="F56" s="41"/>
    </row>
    <row r="57" spans="1:8" ht="30" customHeight="1" thickBot="1">
      <c r="A57" s="68"/>
      <c r="B57" s="69"/>
      <c r="C57" s="70"/>
      <c r="D57" s="40"/>
      <c r="E57" s="41"/>
      <c r="F57" s="41">
        <f t="shared" ref="F57:F64" si="2">D57*E57</f>
        <v>0</v>
      </c>
    </row>
    <row r="58" spans="1:8" ht="30" customHeight="1" thickBot="1">
      <c r="A58" s="68"/>
      <c r="B58" s="69"/>
      <c r="C58" s="70"/>
      <c r="D58" s="40"/>
      <c r="E58" s="41"/>
      <c r="F58" s="41">
        <f t="shared" si="2"/>
        <v>0</v>
      </c>
    </row>
    <row r="59" spans="1:8" ht="30" customHeight="1" thickBot="1">
      <c r="A59" s="68"/>
      <c r="B59" s="69"/>
      <c r="C59" s="70"/>
      <c r="D59" s="40"/>
      <c r="E59" s="41"/>
      <c r="F59" s="41">
        <f t="shared" si="2"/>
        <v>0</v>
      </c>
    </row>
    <row r="60" spans="1:8" ht="30" customHeight="1" thickBot="1">
      <c r="A60" s="68"/>
      <c r="B60" s="69"/>
      <c r="C60" s="70"/>
      <c r="D60" s="40"/>
      <c r="E60" s="41"/>
      <c r="F60" s="41">
        <f t="shared" si="2"/>
        <v>0</v>
      </c>
    </row>
    <row r="61" spans="1:8" ht="30" customHeight="1" thickBot="1">
      <c r="A61" s="68"/>
      <c r="B61" s="69"/>
      <c r="C61" s="70"/>
      <c r="D61" s="40"/>
      <c r="E61" s="41"/>
      <c r="F61" s="41">
        <f t="shared" si="2"/>
        <v>0</v>
      </c>
    </row>
    <row r="62" spans="1:8" ht="30" customHeight="1" thickBot="1">
      <c r="A62" s="68"/>
      <c r="B62" s="69"/>
      <c r="C62" s="70"/>
      <c r="D62" s="40"/>
      <c r="E62" s="41"/>
      <c r="F62" s="41">
        <f t="shared" si="2"/>
        <v>0</v>
      </c>
    </row>
    <row r="63" spans="1:8" ht="30" customHeight="1" thickBot="1">
      <c r="A63" s="68"/>
      <c r="B63" s="69"/>
      <c r="C63" s="70"/>
      <c r="D63" s="40"/>
      <c r="E63" s="41"/>
      <c r="F63" s="41">
        <f t="shared" si="2"/>
        <v>0</v>
      </c>
    </row>
    <row r="64" spans="1:8" ht="30" customHeight="1" thickBot="1">
      <c r="A64" s="68"/>
      <c r="B64" s="69"/>
      <c r="C64" s="70"/>
      <c r="D64" s="42"/>
      <c r="E64" s="43"/>
      <c r="F64" s="41">
        <f t="shared" si="2"/>
        <v>0</v>
      </c>
    </row>
    <row r="65" spans="1:6" ht="30" customHeight="1" thickBot="1">
      <c r="A65" s="80" t="s">
        <v>27</v>
      </c>
      <c r="B65" s="81"/>
      <c r="C65" s="82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0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54"/>
  <sheetViews>
    <sheetView topLeftCell="A34" zoomScaleNormal="100" workbookViewId="0">
      <selection activeCell="B35" sqref="B35"/>
    </sheetView>
  </sheetViews>
  <sheetFormatPr defaultRowHeight="15"/>
  <cols>
    <col min="1" max="1" width="42" customWidth="1"/>
    <col min="2" max="2" width="16.7109375" customWidth="1"/>
    <col min="3" max="4" width="18.42578125" customWidth="1"/>
    <col min="5" max="5" width="19" customWidth="1"/>
    <col min="6" max="6" width="13.140625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58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57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 ht="24" customHeight="1">
      <c r="A33" s="84" t="s">
        <v>8</v>
      </c>
      <c r="B33" s="86" t="s">
        <v>12</v>
      </c>
      <c r="C33" s="83"/>
      <c r="D33" s="83"/>
      <c r="E33" s="83"/>
    </row>
    <row r="34" spans="1:6" ht="15.75" thickBot="1">
      <c r="A34" s="85"/>
      <c r="B34" s="87"/>
      <c r="C34" s="83"/>
      <c r="D34" s="83"/>
      <c r="E34" s="83"/>
    </row>
    <row r="35" spans="1:6" ht="30" customHeight="1" thickBot="1">
      <c r="A35" s="13" t="s">
        <v>41</v>
      </c>
      <c r="B35" s="24">
        <f>SUM('1:12'!E51)</f>
        <v>35202.35</v>
      </c>
      <c r="C35" s="23"/>
      <c r="D35" s="23"/>
      <c r="E35" s="23"/>
    </row>
    <row r="36" spans="1:6" ht="15.75">
      <c r="A36" s="8"/>
    </row>
    <row r="37" spans="1:6" ht="15.75">
      <c r="A37" s="8"/>
    </row>
    <row r="38" spans="1:6" ht="16.5" thickBot="1">
      <c r="A38" s="14" t="s">
        <v>22</v>
      </c>
    </row>
    <row r="39" spans="1:6" ht="30" customHeight="1" thickBot="1">
      <c r="A39" s="80" t="s">
        <v>42</v>
      </c>
      <c r="B39" s="81"/>
      <c r="C39" s="81"/>
      <c r="D39" s="24">
        <f>SUM('1:12'!F65)</f>
        <v>14132.59951</v>
      </c>
      <c r="E39" s="25"/>
    </row>
    <row r="40" spans="1:6" ht="15.75">
      <c r="A40" s="15"/>
    </row>
    <row r="41" spans="1:6" ht="16.5" thickBot="1">
      <c r="A41" s="8" t="s">
        <v>37</v>
      </c>
      <c r="B41" s="19"/>
      <c r="C41" s="24">
        <f>B35+D39</f>
        <v>49334.949509999999</v>
      </c>
      <c r="D41" s="19"/>
      <c r="E41" s="19"/>
      <c r="F41" s="19"/>
    </row>
    <row r="42" spans="1:6" ht="15.75">
      <c r="A42" s="15"/>
    </row>
    <row r="43" spans="1:6" ht="60" customHeight="1">
      <c r="A43" s="79" t="s">
        <v>28</v>
      </c>
      <c r="B43" s="79"/>
      <c r="C43" s="79"/>
      <c r="D43" s="79"/>
      <c r="E43" s="79"/>
      <c r="F43" s="79"/>
    </row>
    <row r="44" spans="1:6" ht="15.75">
      <c r="A44" s="20" t="s">
        <v>29</v>
      </c>
    </row>
    <row r="45" spans="1:6" ht="15.75">
      <c r="A45" s="15"/>
    </row>
    <row r="46" spans="1:6" ht="15.75">
      <c r="A46" s="15"/>
    </row>
    <row r="47" spans="1:6" ht="15.75">
      <c r="A47" s="15"/>
    </row>
    <row r="48" spans="1:6" ht="15.75">
      <c r="A48" s="14" t="s">
        <v>30</v>
      </c>
      <c r="D48" s="14" t="s">
        <v>39</v>
      </c>
    </row>
    <row r="49" spans="1:5" ht="15.75">
      <c r="A49" s="14" t="s">
        <v>2</v>
      </c>
    </row>
    <row r="50" spans="1:5" ht="15.75">
      <c r="A50" s="14"/>
    </row>
    <row r="51" spans="1:5" ht="15.75">
      <c r="A51" s="15" t="s">
        <v>31</v>
      </c>
      <c r="D51" s="15" t="s">
        <v>32</v>
      </c>
    </row>
    <row r="52" spans="1:5" ht="15.75">
      <c r="A52" s="15" t="s">
        <v>38</v>
      </c>
      <c r="B52" s="15" t="s">
        <v>33</v>
      </c>
      <c r="D52" s="15" t="s">
        <v>38</v>
      </c>
      <c r="E52" s="15"/>
    </row>
    <row r="53" spans="1:5" ht="15.75">
      <c r="A53" s="15"/>
    </row>
    <row r="54" spans="1:5" ht="15.75">
      <c r="A54" s="15"/>
    </row>
  </sheetData>
  <mergeCells count="14">
    <mergeCell ref="A43:F43"/>
    <mergeCell ref="D33:D34"/>
    <mergeCell ref="A29:F29"/>
    <mergeCell ref="A30:F30"/>
    <mergeCell ref="A39:C39"/>
    <mergeCell ref="A33:A34"/>
    <mergeCell ref="C33:C34"/>
    <mergeCell ref="E33:E34"/>
    <mergeCell ref="B33:B34"/>
    <mergeCell ref="A5:F5"/>
    <mergeCell ref="A7:F7"/>
    <mergeCell ref="C11:F11"/>
    <mergeCell ref="A27:F27"/>
    <mergeCell ref="A31:F31"/>
  </mergeCells>
  <pageMargins left="0.7" right="0.16" top="0.75" bottom="0.75" header="0.3" footer="0.3"/>
  <pageSetup paperSize="9" scale="7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0"/>
  <sheetViews>
    <sheetView topLeftCell="A22" workbookViewId="0">
      <selection activeCell="C25" sqref="C1:C1048576"/>
    </sheetView>
  </sheetViews>
  <sheetFormatPr defaultRowHeight="15"/>
  <cols>
    <col min="1" max="1" width="48.5703125" style="53" bestFit="1" customWidth="1"/>
    <col min="2" max="2" width="6.140625" bestFit="1" customWidth="1"/>
    <col min="3" max="3" width="19.5703125" bestFit="1" customWidth="1"/>
  </cols>
  <sheetData>
    <row r="1" spans="1:3">
      <c r="A1" s="53" t="s">
        <v>143</v>
      </c>
      <c r="B1" t="s">
        <v>49</v>
      </c>
      <c r="C1" t="s">
        <v>104</v>
      </c>
    </row>
    <row r="2" spans="1:3">
      <c r="A2" s="53" t="s">
        <v>68</v>
      </c>
      <c r="B2" t="s">
        <v>79</v>
      </c>
      <c r="C2" t="s">
        <v>118</v>
      </c>
    </row>
    <row r="3" spans="1:3">
      <c r="A3" s="53" t="s">
        <v>72</v>
      </c>
      <c r="B3" t="s">
        <v>50</v>
      </c>
      <c r="C3" t="s">
        <v>140</v>
      </c>
    </row>
    <row r="4" spans="1:3">
      <c r="A4" s="53" t="s">
        <v>129</v>
      </c>
      <c r="B4" t="s">
        <v>87</v>
      </c>
      <c r="C4" t="s">
        <v>92</v>
      </c>
    </row>
    <row r="5" spans="1:3" ht="45">
      <c r="A5" s="53" t="s">
        <v>111</v>
      </c>
      <c r="B5" t="s">
        <v>95</v>
      </c>
      <c r="C5" t="s">
        <v>102</v>
      </c>
    </row>
    <row r="6" spans="1:3">
      <c r="A6" s="53" t="s">
        <v>64</v>
      </c>
      <c r="B6" t="s">
        <v>61</v>
      </c>
      <c r="C6" t="s">
        <v>112</v>
      </c>
    </row>
    <row r="7" spans="1:3">
      <c r="A7" s="53" t="s">
        <v>125</v>
      </c>
      <c r="B7" t="s">
        <v>48</v>
      </c>
      <c r="C7" t="s">
        <v>113</v>
      </c>
    </row>
    <row r="8" spans="1:3">
      <c r="A8" s="53" t="s">
        <v>96</v>
      </c>
      <c r="B8" t="s">
        <v>73</v>
      </c>
      <c r="C8" t="s">
        <v>53</v>
      </c>
    </row>
    <row r="9" spans="1:3">
      <c r="A9" s="53" t="s">
        <v>122</v>
      </c>
      <c r="C9" t="s">
        <v>107</v>
      </c>
    </row>
    <row r="10" spans="1:3">
      <c r="A10" s="53" t="s">
        <v>78</v>
      </c>
      <c r="C10" t="s">
        <v>157</v>
      </c>
    </row>
    <row r="11" spans="1:3">
      <c r="A11" s="53" t="s">
        <v>59</v>
      </c>
      <c r="C11" t="s">
        <v>155</v>
      </c>
    </row>
    <row r="12" spans="1:3" ht="60">
      <c r="A12" s="53" t="s">
        <v>117</v>
      </c>
      <c r="C12" t="s">
        <v>99</v>
      </c>
    </row>
    <row r="13" spans="1:3">
      <c r="A13" s="53" t="s">
        <v>84</v>
      </c>
      <c r="C13" t="s">
        <v>154</v>
      </c>
    </row>
    <row r="14" spans="1:3">
      <c r="A14" s="53" t="s">
        <v>60</v>
      </c>
      <c r="C14" t="s">
        <v>141</v>
      </c>
    </row>
    <row r="15" spans="1:3" ht="30">
      <c r="A15" s="53" t="s">
        <v>74</v>
      </c>
      <c r="C15" t="s">
        <v>134</v>
      </c>
    </row>
    <row r="16" spans="1:3">
      <c r="A16" s="53" t="s">
        <v>47</v>
      </c>
      <c r="C16" t="s">
        <v>119</v>
      </c>
    </row>
    <row r="17" spans="1:3" ht="30">
      <c r="A17" s="53" t="s">
        <v>130</v>
      </c>
      <c r="C17" t="s">
        <v>100</v>
      </c>
    </row>
    <row r="18" spans="1:3" ht="30">
      <c r="A18" s="53" t="s">
        <v>93</v>
      </c>
      <c r="C18" t="s">
        <v>101</v>
      </c>
    </row>
    <row r="19" spans="1:3">
      <c r="A19" s="53" t="s">
        <v>127</v>
      </c>
      <c r="C19" t="s">
        <v>106</v>
      </c>
    </row>
    <row r="20" spans="1:3">
      <c r="A20" s="53" t="s">
        <v>124</v>
      </c>
      <c r="C20" t="s">
        <v>131</v>
      </c>
    </row>
    <row r="21" spans="1:3">
      <c r="A21" s="53" t="s">
        <v>126</v>
      </c>
      <c r="C21" t="s">
        <v>81</v>
      </c>
    </row>
    <row r="22" spans="1:3">
      <c r="A22" s="53" t="s">
        <v>44</v>
      </c>
      <c r="C22" t="s">
        <v>139</v>
      </c>
    </row>
    <row r="23" spans="1:3">
      <c r="A23" s="53" t="s">
        <v>89</v>
      </c>
      <c r="C23" t="s">
        <v>98</v>
      </c>
    </row>
    <row r="24" spans="1:3">
      <c r="A24" s="53" t="s">
        <v>66</v>
      </c>
      <c r="C24" t="s">
        <v>97</v>
      </c>
    </row>
    <row r="25" spans="1:3">
      <c r="A25" s="53" t="s">
        <v>128</v>
      </c>
      <c r="C25" t="s">
        <v>153</v>
      </c>
    </row>
    <row r="26" spans="1:3">
      <c r="A26" s="53" t="s">
        <v>152</v>
      </c>
      <c r="C26" t="s">
        <v>105</v>
      </c>
    </row>
    <row r="27" spans="1:3">
      <c r="A27" s="53" t="s">
        <v>110</v>
      </c>
      <c r="C27" t="s">
        <v>52</v>
      </c>
    </row>
    <row r="28" spans="1:3">
      <c r="A28" s="53" t="s">
        <v>80</v>
      </c>
      <c r="C28" t="s">
        <v>142</v>
      </c>
    </row>
    <row r="29" spans="1:3">
      <c r="A29" s="53" t="s">
        <v>45</v>
      </c>
      <c r="C29" t="s">
        <v>156</v>
      </c>
    </row>
    <row r="30" spans="1:3">
      <c r="A30" s="53" t="s">
        <v>136</v>
      </c>
      <c r="C30" t="s">
        <v>133</v>
      </c>
    </row>
    <row r="31" spans="1:3">
      <c r="A31" s="53" t="s">
        <v>65</v>
      </c>
      <c r="C31" t="s">
        <v>132</v>
      </c>
    </row>
    <row r="32" spans="1:3">
      <c r="A32" s="53" t="s">
        <v>85</v>
      </c>
      <c r="C32" t="s">
        <v>135</v>
      </c>
    </row>
    <row r="33" spans="1:3" ht="30">
      <c r="A33" s="53" t="s">
        <v>62</v>
      </c>
      <c r="C33" t="s">
        <v>103</v>
      </c>
    </row>
    <row r="34" spans="1:3">
      <c r="A34" s="53" t="s">
        <v>123</v>
      </c>
      <c r="C34" t="s">
        <v>120</v>
      </c>
    </row>
    <row r="35" spans="1:3">
      <c r="A35" s="53" t="s">
        <v>46</v>
      </c>
      <c r="C35" t="s">
        <v>75</v>
      </c>
    </row>
    <row r="36" spans="1:3">
      <c r="A36" s="53" t="s">
        <v>121</v>
      </c>
    </row>
    <row r="37" spans="1:3" ht="30">
      <c r="A37" s="53" t="s">
        <v>90</v>
      </c>
    </row>
    <row r="38" spans="1:3">
      <c r="A38" s="53" t="s">
        <v>83</v>
      </c>
    </row>
    <row r="39" spans="1:3">
      <c r="A39" s="53" t="s">
        <v>82</v>
      </c>
    </row>
    <row r="40" spans="1:3" ht="45">
      <c r="A40" s="53" t="s">
        <v>69</v>
      </c>
    </row>
  </sheetData>
  <sortState ref="C1:C40">
    <sortCondition ref="C25"/>
  </sortState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"/>
  <sheetViews>
    <sheetView tabSelected="1" topLeftCell="A8" workbookViewId="0">
      <selection activeCell="G15" sqref="G15:K15"/>
    </sheetView>
  </sheetViews>
  <sheetFormatPr defaultRowHeight="15"/>
  <cols>
    <col min="1" max="1" width="29.7109375" customWidth="1"/>
    <col min="7" max="11" width="13.5703125" customWidth="1"/>
  </cols>
  <sheetData>
    <row r="1" spans="1:11" ht="15" customHeight="1">
      <c r="A1" s="90" t="s">
        <v>8</v>
      </c>
      <c r="B1" s="90" t="s">
        <v>9</v>
      </c>
      <c r="C1" s="90" t="s">
        <v>10</v>
      </c>
      <c r="D1" s="90" t="s">
        <v>40</v>
      </c>
      <c r="E1" s="90" t="s">
        <v>11</v>
      </c>
      <c r="F1" s="88" t="s">
        <v>12</v>
      </c>
      <c r="G1" s="92" t="s">
        <v>145</v>
      </c>
      <c r="H1" s="94" t="s">
        <v>146</v>
      </c>
      <c r="I1" s="94" t="s">
        <v>147</v>
      </c>
      <c r="J1" s="94" t="s">
        <v>148</v>
      </c>
      <c r="K1" s="94" t="s">
        <v>149</v>
      </c>
    </row>
    <row r="2" spans="1:11" ht="48" customHeight="1" thickBot="1">
      <c r="A2" s="91"/>
      <c r="B2" s="91"/>
      <c r="C2" s="91"/>
      <c r="D2" s="91"/>
      <c r="E2" s="91"/>
      <c r="F2" s="89"/>
      <c r="G2" s="93"/>
      <c r="H2" s="95"/>
      <c r="I2" s="95"/>
      <c r="J2" s="95"/>
      <c r="K2" s="95"/>
    </row>
    <row r="3" spans="1:11" ht="63.75" thickBot="1">
      <c r="A3" s="6" t="s">
        <v>74</v>
      </c>
      <c r="B3" s="7" t="s">
        <v>61</v>
      </c>
      <c r="C3" s="7">
        <v>8</v>
      </c>
      <c r="D3" s="7">
        <v>1</v>
      </c>
      <c r="E3" s="7">
        <v>278.33</v>
      </c>
      <c r="F3" s="22">
        <f t="shared" ref="F3:F5" si="0">C3*D3*E3</f>
        <v>2226.64</v>
      </c>
      <c r="G3" s="62">
        <f>IF('1'!$E$48=0,'1'!$E$49,'1'!$E$48)</f>
        <v>26.71968</v>
      </c>
      <c r="H3" s="63">
        <f>'1'!$D$50</f>
        <v>470.67193600000002</v>
      </c>
      <c r="I3" s="63">
        <f>'1'!$E$51</f>
        <v>2724.0299999999997</v>
      </c>
      <c r="J3" s="63">
        <f>'1'!$F$65</f>
        <v>100</v>
      </c>
      <c r="K3" s="63">
        <f>'1'!$C$67</f>
        <v>2824.0299999999997</v>
      </c>
    </row>
    <row r="4" spans="1:11" ht="79.5" thickBot="1">
      <c r="A4" s="6" t="s">
        <v>69</v>
      </c>
      <c r="B4" s="7" t="s">
        <v>61</v>
      </c>
      <c r="C4" s="7">
        <v>8</v>
      </c>
      <c r="D4" s="7">
        <v>1</v>
      </c>
      <c r="E4" s="7">
        <v>278.33</v>
      </c>
      <c r="F4" s="22">
        <f t="shared" si="0"/>
        <v>2226.64</v>
      </c>
      <c r="G4" s="62">
        <f>IF('2'!$E$48=0,'2'!$E$49,'2'!$E$48)</f>
        <v>26.71968</v>
      </c>
      <c r="H4" s="63">
        <f>'2'!$D$50</f>
        <v>0</v>
      </c>
      <c r="I4" s="63">
        <f>'2'!$E$51</f>
        <v>2253.3599999999997</v>
      </c>
      <c r="J4" s="63">
        <f>'2'!$F$65</f>
        <v>0</v>
      </c>
      <c r="K4" s="63">
        <f>'2'!$C$67</f>
        <v>2253.3599999999997</v>
      </c>
    </row>
    <row r="5" spans="1:11" ht="48" thickBot="1">
      <c r="A5" s="6" t="s">
        <v>93</v>
      </c>
      <c r="B5" s="7" t="s">
        <v>48</v>
      </c>
      <c r="C5" s="7">
        <v>1</v>
      </c>
      <c r="D5" s="7">
        <v>40</v>
      </c>
      <c r="E5" s="7">
        <v>200.04</v>
      </c>
      <c r="F5" s="22">
        <f t="shared" si="0"/>
        <v>8001.5999999999995</v>
      </c>
      <c r="G5" s="62">
        <f>IF('3'!$E$48=0,'3'!$E$49,'3'!$E$48)</f>
        <v>0</v>
      </c>
      <c r="H5" s="63">
        <f>'3'!$D$50</f>
        <v>3024.3199999999997</v>
      </c>
      <c r="I5" s="63">
        <f>'3'!$E$51</f>
        <v>11025.92</v>
      </c>
      <c r="J5" s="63">
        <f>'3'!$F$65</f>
        <v>7120</v>
      </c>
      <c r="K5" s="63">
        <f>'3'!$C$67</f>
        <v>18145.919999999998</v>
      </c>
    </row>
    <row r="6" spans="1:11" ht="48" thickBot="1">
      <c r="A6" s="6" t="s">
        <v>90</v>
      </c>
      <c r="B6" s="7" t="s">
        <v>48</v>
      </c>
      <c r="C6" s="7">
        <v>1</v>
      </c>
      <c r="D6" s="7">
        <v>10</v>
      </c>
      <c r="E6" s="7">
        <v>200.04</v>
      </c>
      <c r="F6" s="22">
        <f>C6*D6*E6</f>
        <v>2000.3999999999999</v>
      </c>
      <c r="G6" s="62">
        <f>IF('4'!$E$48=0,'4'!$E$49,'4'!$E$48)</f>
        <v>0</v>
      </c>
      <c r="H6" s="63">
        <f>'4'!$D$50</f>
        <v>460.07999999999993</v>
      </c>
      <c r="I6" s="63">
        <f>'4'!$E$51</f>
        <v>2460.48</v>
      </c>
      <c r="J6" s="63">
        <f>'4'!$F$65</f>
        <v>300</v>
      </c>
      <c r="K6" s="63">
        <f>'4'!$C$67</f>
        <v>2760.48</v>
      </c>
    </row>
    <row r="7" spans="1:11" ht="32.25" thickBot="1">
      <c r="A7" s="6" t="s">
        <v>94</v>
      </c>
      <c r="B7" s="7" t="s">
        <v>95</v>
      </c>
      <c r="C7" s="7">
        <v>1</v>
      </c>
      <c r="D7" s="7">
        <v>1.5</v>
      </c>
      <c r="E7" s="7">
        <v>327.68</v>
      </c>
      <c r="F7" s="22">
        <f>C7*D7*E7</f>
        <v>491.52</v>
      </c>
      <c r="G7" s="62">
        <f>IF('5'!$E$48=0,'5'!$E$49,'5'!$E$48)</f>
        <v>0</v>
      </c>
      <c r="H7" s="63">
        <f>'5'!$D$50</f>
        <v>871.36800000000005</v>
      </c>
      <c r="I7" s="63">
        <f>'5'!$E$51</f>
        <v>2963.21</v>
      </c>
      <c r="J7" s="63">
        <f>'5'!$F$65</f>
        <v>2265</v>
      </c>
      <c r="K7" s="63">
        <f>'5'!$C$67</f>
        <v>5228.21</v>
      </c>
    </row>
    <row r="8" spans="1:11" ht="32.25" thickBot="1">
      <c r="A8" s="6" t="s">
        <v>96</v>
      </c>
      <c r="B8" s="7" t="s">
        <v>48</v>
      </c>
      <c r="C8" s="7">
        <v>1</v>
      </c>
      <c r="D8" s="7">
        <v>8</v>
      </c>
      <c r="E8" s="7">
        <v>200.04</v>
      </c>
      <c r="F8" s="22">
        <f t="shared" ref="F8:F14" si="1">C8*D8*E8</f>
        <v>1600.32</v>
      </c>
      <c r="G8" s="62"/>
      <c r="H8" s="63"/>
      <c r="I8" s="63"/>
      <c r="J8" s="63"/>
      <c r="K8" s="63"/>
    </row>
    <row r="9" spans="1:11" ht="32.25" thickBot="1">
      <c r="A9" s="6" t="s">
        <v>80</v>
      </c>
      <c r="B9" s="7" t="s">
        <v>48</v>
      </c>
      <c r="C9" s="7">
        <v>1</v>
      </c>
      <c r="D9" s="7">
        <v>4</v>
      </c>
      <c r="E9" s="7">
        <v>200.04</v>
      </c>
      <c r="F9" s="22">
        <f t="shared" si="1"/>
        <v>800.16</v>
      </c>
      <c r="G9" s="62">
        <f>IF('6'!$E$48=0,'6'!$E$49,'6'!$E$48)</f>
        <v>0</v>
      </c>
      <c r="H9" s="63">
        <f>'6'!$D$50</f>
        <v>199.03200000000001</v>
      </c>
      <c r="I9" s="63">
        <f>'6'!$E$51</f>
        <v>999.18999999999994</v>
      </c>
      <c r="J9" s="63">
        <f>'6'!$F$65</f>
        <v>195</v>
      </c>
      <c r="K9" s="63">
        <f>'6'!$C$67</f>
        <v>1194.19</v>
      </c>
    </row>
    <row r="10" spans="1:11" ht="111" thickBot="1">
      <c r="A10" s="6" t="s">
        <v>117</v>
      </c>
      <c r="B10" s="7" t="s">
        <v>61</v>
      </c>
      <c r="C10" s="7">
        <v>16</v>
      </c>
      <c r="D10" s="7">
        <v>1</v>
      </c>
      <c r="E10" s="7">
        <v>278.33</v>
      </c>
      <c r="F10" s="22">
        <f t="shared" si="1"/>
        <v>4453.28</v>
      </c>
      <c r="G10" s="62">
        <f>IF('7'!$E$48=0,'7'!$E$49,'7'!$E$48)</f>
        <v>53.439360000000001</v>
      </c>
      <c r="H10" s="63">
        <f>'7'!$D$50</f>
        <v>945.34387200000003</v>
      </c>
      <c r="I10" s="63">
        <f>'7'!$E$51</f>
        <v>5452.0599999999995</v>
      </c>
      <c r="J10" s="63">
        <f>'7'!$F$65</f>
        <v>220</v>
      </c>
      <c r="K10" s="63">
        <f>'7'!$C$67</f>
        <v>5672.0599999999995</v>
      </c>
    </row>
    <row r="11" spans="1:11" ht="32.25" thickBot="1">
      <c r="A11" s="6" t="s">
        <v>129</v>
      </c>
      <c r="B11" s="7" t="s">
        <v>48</v>
      </c>
      <c r="C11" s="7">
        <v>1</v>
      </c>
      <c r="D11" s="7">
        <v>4</v>
      </c>
      <c r="E11" s="7">
        <v>200.04</v>
      </c>
      <c r="F11" s="22">
        <f t="shared" si="1"/>
        <v>800.16</v>
      </c>
      <c r="G11" s="62">
        <f>IF('8'!$E$48=0,'8'!$E$49,'8'!$E$48)</f>
        <v>0</v>
      </c>
      <c r="H11" s="63">
        <f>'8'!$D$50</f>
        <v>433.03199999999998</v>
      </c>
      <c r="I11" s="63">
        <f>'8'!$E$51</f>
        <v>1233.19</v>
      </c>
      <c r="J11" s="63">
        <f>'8'!$F$65</f>
        <v>1365</v>
      </c>
      <c r="K11" s="63">
        <f>'8'!$C$67</f>
        <v>2598.19</v>
      </c>
    </row>
    <row r="12" spans="1:11" ht="63.75" thickBot="1">
      <c r="A12" s="6" t="s">
        <v>130</v>
      </c>
      <c r="B12" s="7" t="s">
        <v>48</v>
      </c>
      <c r="C12" s="7">
        <v>4</v>
      </c>
      <c r="D12" s="7">
        <v>1</v>
      </c>
      <c r="E12" s="7">
        <v>200.04</v>
      </c>
      <c r="F12" s="22">
        <f t="shared" si="1"/>
        <v>800.16</v>
      </c>
      <c r="G12" s="62">
        <f>IF('9'!$E$48=0,'9'!$E$49,'9'!$E$48)</f>
        <v>0</v>
      </c>
      <c r="H12" s="63">
        <f>'9'!$D$50</f>
        <v>237.952</v>
      </c>
      <c r="I12" s="63">
        <f>'9'!$E$51</f>
        <v>1038.1099999999999</v>
      </c>
      <c r="J12" s="63">
        <f>'9'!$F$65</f>
        <v>389.6</v>
      </c>
      <c r="K12" s="63">
        <f>'9'!$C$67</f>
        <v>1427.71</v>
      </c>
    </row>
    <row r="13" spans="1:11" ht="32.25" thickBot="1">
      <c r="A13" s="6" t="s">
        <v>143</v>
      </c>
      <c r="B13" s="7" t="s">
        <v>87</v>
      </c>
      <c r="C13" s="7">
        <v>7</v>
      </c>
      <c r="D13" s="7">
        <v>1</v>
      </c>
      <c r="E13" s="7">
        <v>200.04</v>
      </c>
      <c r="F13" s="22">
        <f t="shared" si="1"/>
        <v>1400.28</v>
      </c>
      <c r="G13" s="62">
        <f>IF('10'!$E$48=0,'10'!$E$49,'10'!$E$48)</f>
        <v>0</v>
      </c>
      <c r="H13" s="63">
        <f>'10'!$D$50</f>
        <v>468.25590199999999</v>
      </c>
      <c r="I13" s="63">
        <f>'10'!$E$51</f>
        <v>1868.54</v>
      </c>
      <c r="J13" s="63">
        <f>'10'!$F$65</f>
        <v>940.99950999999999</v>
      </c>
      <c r="K13" s="63">
        <f>'10'!$C$67</f>
        <v>2809.5395100000001</v>
      </c>
    </row>
    <row r="14" spans="1:11" ht="30" customHeight="1" thickBot="1">
      <c r="A14" s="6" t="s">
        <v>152</v>
      </c>
      <c r="B14" s="7" t="s">
        <v>87</v>
      </c>
      <c r="C14" s="7">
        <v>6</v>
      </c>
      <c r="D14" s="7">
        <v>1</v>
      </c>
      <c r="E14" s="7">
        <v>403.06</v>
      </c>
      <c r="F14" s="22">
        <f t="shared" si="1"/>
        <v>2418.36</v>
      </c>
      <c r="G14" s="62">
        <f>IF('11'!$E$48=0,'11'!$E$49,'11'!$E$48)</f>
        <v>29.020320000000002</v>
      </c>
      <c r="H14" s="63">
        <f>'11'!$D$50</f>
        <v>736.87606400000004</v>
      </c>
      <c r="I14" s="63">
        <f>'11'!$E$51</f>
        <v>3184.26</v>
      </c>
      <c r="J14" s="63">
        <f>'11'!$F$65</f>
        <v>1237</v>
      </c>
      <c r="K14" s="63">
        <f>'11'!$C$67</f>
        <v>4421.26</v>
      </c>
    </row>
    <row r="15" spans="1:11" ht="16.5" thickBot="1">
      <c r="G15" s="62">
        <f>SUM(G3:G14)</f>
        <v>135.89904000000001</v>
      </c>
      <c r="H15" s="62">
        <f t="shared" ref="H15:K15" si="2">SUM(H3:H14)</f>
        <v>7846.9317740000006</v>
      </c>
      <c r="I15" s="62">
        <f t="shared" si="2"/>
        <v>35202.35</v>
      </c>
      <c r="J15" s="62">
        <f t="shared" si="2"/>
        <v>14132.59951</v>
      </c>
      <c r="K15" s="62">
        <f t="shared" si="2"/>
        <v>49334.949509999999</v>
      </c>
    </row>
  </sheetData>
  <mergeCells count="11">
    <mergeCell ref="G1:G2"/>
    <mergeCell ref="H1:H2"/>
    <mergeCell ref="I1:I2"/>
    <mergeCell ref="J1:J2"/>
    <mergeCell ref="K1:K2"/>
    <mergeCell ref="F1:F2"/>
    <mergeCell ref="A1:A2"/>
    <mergeCell ref="B1:B2"/>
    <mergeCell ref="C1:C2"/>
    <mergeCell ref="D1:D2"/>
    <mergeCell ref="E1:E2"/>
  </mergeCells>
  <dataValidations count="2">
    <dataValidation type="list" allowBlank="1" showInputMessage="1" showErrorMessage="1" sqref="A3:A14">
      <formula1>Наим_работ</formula1>
    </dataValidation>
    <dataValidation type="list" allowBlank="1" showInputMessage="1" showErrorMessage="1" sqref="B3:B14">
      <formula1>Ед_изм</formula1>
    </dataValidation>
  </dataValidations>
  <pageMargins left="0.15748031496062992" right="0.15748031496062992" top="0.74803149606299213" bottom="0.74803149606299213" header="0.31496062992125984" footer="0.31496062992125984"/>
  <pageSetup paperSize="9" orientation="landscape" verticalDpi="0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41" sqref="A41:XFD41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70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  <c r="B17" s="51" t="s">
        <v>71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56" t="s">
        <v>67</v>
      </c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>
      <c r="A33" s="72" t="s">
        <v>8</v>
      </c>
      <c r="B33" s="72" t="s">
        <v>9</v>
      </c>
      <c r="C33" s="72" t="s">
        <v>10</v>
      </c>
      <c r="D33" s="72" t="s">
        <v>40</v>
      </c>
      <c r="E33" s="72" t="s">
        <v>11</v>
      </c>
      <c r="F33" s="72" t="s">
        <v>12</v>
      </c>
    </row>
    <row r="34" spans="1:6" ht="29.25" customHeight="1" thickBot="1">
      <c r="A34" s="73"/>
      <c r="B34" s="73"/>
      <c r="C34" s="73"/>
      <c r="D34" s="73"/>
      <c r="E34" s="73"/>
      <c r="F34" s="73"/>
    </row>
    <row r="35" spans="1:6" ht="63.75" thickBot="1">
      <c r="A35" s="6" t="s">
        <v>69</v>
      </c>
      <c r="B35" s="7" t="s">
        <v>61</v>
      </c>
      <c r="C35" s="7">
        <v>8</v>
      </c>
      <c r="D35" s="7">
        <v>1</v>
      </c>
      <c r="E35" s="7">
        <v>278.33</v>
      </c>
      <c r="F35" s="22">
        <f t="shared" ref="F35:F44" si="0">C35*D35*E35</f>
        <v>2226.64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6"/>
      <c r="C37" s="6"/>
      <c r="D37" s="6"/>
      <c r="E37" s="6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7"/>
      <c r="C41" s="7"/>
      <c r="D41" s="7"/>
      <c r="E41" s="7"/>
      <c r="F41" s="22"/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>IF(ISBLANK(D46),0,(C46/100)*SUM(F32:F40))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>IF(ISBLANK(D47),0,(C47/100)*SUM(F33:F42))</f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67</v>
      </c>
      <c r="E48" s="36">
        <f>IF(ISBLANK(D48),0,(C48/100)*SUM(F34:F43))</f>
        <v>26.71968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74">
        <f>(SUM(F35:F44)+SUM(E46:E49)+F65)*C50</f>
        <v>0</v>
      </c>
      <c r="E50" s="75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2253.3599999999997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6" t="s">
        <v>23</v>
      </c>
      <c r="B55" s="77"/>
      <c r="C55" s="78"/>
      <c r="D55" s="55" t="s">
        <v>24</v>
      </c>
      <c r="E55" s="55" t="s">
        <v>25</v>
      </c>
      <c r="F55" s="55" t="s">
        <v>26</v>
      </c>
    </row>
    <row r="56" spans="1:8" ht="30" customHeight="1" thickBot="1">
      <c r="A56" s="68"/>
      <c r="B56" s="69"/>
      <c r="C56" s="70"/>
      <c r="D56" s="40"/>
      <c r="E56" s="41"/>
      <c r="F56" s="41">
        <f t="shared" ref="F56:F64" si="1">D56*E56</f>
        <v>0</v>
      </c>
    </row>
    <row r="57" spans="1:8" ht="30" customHeight="1" thickBot="1">
      <c r="A57" s="68"/>
      <c r="B57" s="69"/>
      <c r="C57" s="70"/>
      <c r="D57" s="40"/>
      <c r="E57" s="41"/>
      <c r="F57" s="41">
        <f t="shared" si="1"/>
        <v>0</v>
      </c>
    </row>
    <row r="58" spans="1:8" ht="30" customHeight="1" thickBot="1">
      <c r="A58" s="68"/>
      <c r="B58" s="69"/>
      <c r="C58" s="70"/>
      <c r="D58" s="40"/>
      <c r="E58" s="41"/>
      <c r="F58" s="41">
        <f t="shared" si="1"/>
        <v>0</v>
      </c>
    </row>
    <row r="59" spans="1:8" ht="30" customHeight="1" thickBot="1">
      <c r="A59" s="68"/>
      <c r="B59" s="69"/>
      <c r="C59" s="70"/>
      <c r="D59" s="40"/>
      <c r="E59" s="41"/>
      <c r="F59" s="41">
        <f t="shared" si="1"/>
        <v>0</v>
      </c>
    </row>
    <row r="60" spans="1:8" ht="30" customHeight="1" thickBot="1">
      <c r="A60" s="68"/>
      <c r="B60" s="69"/>
      <c r="C60" s="70"/>
      <c r="D60" s="40"/>
      <c r="E60" s="41"/>
      <c r="F60" s="41">
        <f t="shared" si="1"/>
        <v>0</v>
      </c>
    </row>
    <row r="61" spans="1:8" ht="30" customHeight="1" thickBot="1">
      <c r="A61" s="68"/>
      <c r="B61" s="69"/>
      <c r="C61" s="70"/>
      <c r="D61" s="40"/>
      <c r="E61" s="41"/>
      <c r="F61" s="41">
        <f t="shared" si="1"/>
        <v>0</v>
      </c>
    </row>
    <row r="62" spans="1:8" ht="30" customHeight="1" thickBot="1">
      <c r="A62" s="68"/>
      <c r="B62" s="69"/>
      <c r="C62" s="70"/>
      <c r="D62" s="40"/>
      <c r="E62" s="41"/>
      <c r="F62" s="41">
        <f t="shared" si="1"/>
        <v>0</v>
      </c>
    </row>
    <row r="63" spans="1:8" ht="30" customHeight="1" thickBot="1">
      <c r="A63" s="68"/>
      <c r="B63" s="69"/>
      <c r="C63" s="70"/>
      <c r="D63" s="40"/>
      <c r="E63" s="41"/>
      <c r="F63" s="41">
        <f t="shared" si="1"/>
        <v>0</v>
      </c>
    </row>
    <row r="64" spans="1:8" ht="30" customHeight="1" thickBot="1">
      <c r="A64" s="68"/>
      <c r="B64" s="69"/>
      <c r="C64" s="70"/>
      <c r="D64" s="42"/>
      <c r="E64" s="43"/>
      <c r="F64" s="41">
        <f t="shared" si="1"/>
        <v>0</v>
      </c>
    </row>
    <row r="65" spans="1:6" ht="30" customHeight="1" thickBot="1">
      <c r="A65" s="80" t="s">
        <v>27</v>
      </c>
      <c r="B65" s="81"/>
      <c r="C65" s="82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2253.3599999999997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8" sqref="A38:XFD38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108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  <c r="B17" s="51" t="s">
        <v>71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56" t="s">
        <v>67</v>
      </c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>
      <c r="A33" s="72" t="s">
        <v>8</v>
      </c>
      <c r="B33" s="72" t="s">
        <v>9</v>
      </c>
      <c r="C33" s="72" t="s">
        <v>10</v>
      </c>
      <c r="D33" s="72" t="s">
        <v>40</v>
      </c>
      <c r="E33" s="72" t="s">
        <v>11</v>
      </c>
      <c r="F33" s="72" t="s">
        <v>12</v>
      </c>
    </row>
    <row r="34" spans="1:6" ht="29.25" customHeight="1" thickBot="1">
      <c r="A34" s="73"/>
      <c r="B34" s="73"/>
      <c r="C34" s="73"/>
      <c r="D34" s="73"/>
      <c r="E34" s="73"/>
      <c r="F34" s="73"/>
    </row>
    <row r="35" spans="1:6" ht="32.25" thickBot="1">
      <c r="A35" s="6" t="s">
        <v>93</v>
      </c>
      <c r="B35" s="7" t="s">
        <v>48</v>
      </c>
      <c r="C35" s="7">
        <v>1</v>
      </c>
      <c r="D35" s="7">
        <v>40</v>
      </c>
      <c r="E35" s="7">
        <v>200.04</v>
      </c>
      <c r="F35" s="22">
        <f t="shared" ref="F35:F44" si="0">C35*D35*E35</f>
        <v>8001.5999999999995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6"/>
      <c r="C37" s="6"/>
      <c r="D37" s="6"/>
      <c r="E37" s="6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/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>IF(ISBLANK(D47),0,(C47/100)*SUM(F33:F42))</f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/>
      <c r="E48" s="36">
        <f>IF(ISBLANK(D48),0,(C48/100)*SUM(F34:F43))</f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74">
        <f>(SUM(F35:F44)+SUM(E46:E49)+F65)*C50</f>
        <v>3024.3199999999997</v>
      </c>
      <c r="E50" s="75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11025.92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6" t="s">
        <v>23</v>
      </c>
      <c r="B55" s="77"/>
      <c r="C55" s="78"/>
      <c r="D55" s="58" t="s">
        <v>24</v>
      </c>
      <c r="E55" s="58" t="s">
        <v>25</v>
      </c>
      <c r="F55" s="58" t="s">
        <v>26</v>
      </c>
    </row>
    <row r="56" spans="1:8" ht="30" customHeight="1" thickBot="1">
      <c r="A56" s="68" t="s">
        <v>103</v>
      </c>
      <c r="B56" s="69"/>
      <c r="C56" s="70"/>
      <c r="D56" s="40">
        <v>1</v>
      </c>
      <c r="E56" s="41">
        <v>155</v>
      </c>
      <c r="F56" s="41">
        <f t="shared" ref="F56:F64" si="1">D56*E56</f>
        <v>155</v>
      </c>
    </row>
    <row r="57" spans="1:8" ht="30" customHeight="1" thickBot="1">
      <c r="A57" s="68" t="s">
        <v>104</v>
      </c>
      <c r="B57" s="69"/>
      <c r="C57" s="70"/>
      <c r="D57" s="40">
        <v>10</v>
      </c>
      <c r="E57" s="41">
        <v>10</v>
      </c>
      <c r="F57" s="41">
        <f t="shared" si="1"/>
        <v>100</v>
      </c>
    </row>
    <row r="58" spans="1:8" ht="30" customHeight="1" thickBot="1">
      <c r="A58" s="68" t="s">
        <v>105</v>
      </c>
      <c r="B58" s="69"/>
      <c r="C58" s="70"/>
      <c r="D58" s="40">
        <v>42</v>
      </c>
      <c r="E58" s="41">
        <v>120</v>
      </c>
      <c r="F58" s="41">
        <f t="shared" si="1"/>
        <v>5040</v>
      </c>
    </row>
    <row r="59" spans="1:8" ht="30" customHeight="1" thickBot="1">
      <c r="A59" s="68" t="s">
        <v>106</v>
      </c>
      <c r="B59" s="69"/>
      <c r="C59" s="70"/>
      <c r="D59" s="40">
        <v>3</v>
      </c>
      <c r="E59" s="41">
        <v>600</v>
      </c>
      <c r="F59" s="41">
        <f t="shared" si="1"/>
        <v>1800</v>
      </c>
    </row>
    <row r="60" spans="1:8" ht="30" customHeight="1" thickBot="1">
      <c r="A60" s="68" t="s">
        <v>107</v>
      </c>
      <c r="B60" s="69"/>
      <c r="C60" s="70"/>
      <c r="D60" s="40">
        <v>1</v>
      </c>
      <c r="E60" s="41">
        <v>25</v>
      </c>
      <c r="F60" s="41">
        <f t="shared" si="1"/>
        <v>25</v>
      </c>
    </row>
    <row r="61" spans="1:8" ht="30" customHeight="1" thickBot="1">
      <c r="A61" s="68"/>
      <c r="B61" s="69"/>
      <c r="C61" s="70"/>
      <c r="D61" s="40"/>
      <c r="E61" s="41"/>
      <c r="F61" s="41">
        <f t="shared" si="1"/>
        <v>0</v>
      </c>
    </row>
    <row r="62" spans="1:8" ht="30" customHeight="1" thickBot="1">
      <c r="A62" s="68"/>
      <c r="B62" s="69"/>
      <c r="C62" s="70"/>
      <c r="D62" s="40"/>
      <c r="E62" s="41"/>
      <c r="F62" s="41">
        <f t="shared" si="1"/>
        <v>0</v>
      </c>
    </row>
    <row r="63" spans="1:8" ht="30" customHeight="1" thickBot="1">
      <c r="A63" s="68"/>
      <c r="B63" s="69"/>
      <c r="C63" s="70"/>
      <c r="D63" s="40"/>
      <c r="E63" s="41"/>
      <c r="F63" s="41">
        <f t="shared" si="1"/>
        <v>0</v>
      </c>
    </row>
    <row r="64" spans="1:8" ht="30" customHeight="1" thickBot="1">
      <c r="A64" s="68"/>
      <c r="B64" s="69"/>
      <c r="C64" s="70"/>
      <c r="D64" s="42"/>
      <c r="E64" s="43"/>
      <c r="F64" s="41">
        <f t="shared" si="1"/>
        <v>0</v>
      </c>
    </row>
    <row r="65" spans="1:6" ht="30" customHeight="1" thickBot="1">
      <c r="A65" s="80" t="s">
        <v>27</v>
      </c>
      <c r="B65" s="81"/>
      <c r="C65" s="82"/>
      <c r="D65" s="44"/>
      <c r="E65" s="45"/>
      <c r="F65" s="46">
        <f>SUM(F56:F64)</f>
        <v>7120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18145.919999999998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4" zoomScaleNormal="100" workbookViewId="0">
      <selection activeCell="A43" sqref="A43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91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>
      <c r="A33" s="72" t="s">
        <v>8</v>
      </c>
      <c r="B33" s="72" t="s">
        <v>9</v>
      </c>
      <c r="C33" s="72" t="s">
        <v>10</v>
      </c>
      <c r="D33" s="72" t="s">
        <v>40</v>
      </c>
      <c r="E33" s="72" t="s">
        <v>11</v>
      </c>
      <c r="F33" s="72" t="s">
        <v>12</v>
      </c>
    </row>
    <row r="34" spans="1:6" ht="29.25" customHeight="1" thickBot="1">
      <c r="A34" s="73"/>
      <c r="B34" s="73"/>
      <c r="C34" s="73"/>
      <c r="D34" s="73"/>
      <c r="E34" s="73"/>
      <c r="F34" s="73"/>
    </row>
    <row r="35" spans="1:6" ht="30" customHeight="1" thickBot="1">
      <c r="A35" s="6" t="s">
        <v>90</v>
      </c>
      <c r="B35" s="7" t="s">
        <v>48</v>
      </c>
      <c r="C35" s="7">
        <v>1</v>
      </c>
      <c r="D35" s="7">
        <v>10</v>
      </c>
      <c r="E35" s="7">
        <v>200.04</v>
      </c>
      <c r="F35" s="22">
        <f>C35*D35*E35</f>
        <v>2000.3999999999999</v>
      </c>
    </row>
    <row r="36" spans="1:6" ht="30" customHeight="1" thickBot="1">
      <c r="A36" s="6"/>
      <c r="B36" s="7"/>
      <c r="C36" s="7"/>
      <c r="D36" s="7"/>
      <c r="E36" s="7"/>
      <c r="F36" s="22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74">
        <f>(SUM(F35:F44)+SUM(E46:E49)+F65)*C50</f>
        <v>460.07999999999993</v>
      </c>
      <c r="E50" s="75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2460.48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6" t="s">
        <v>23</v>
      </c>
      <c r="B55" s="77"/>
      <c r="C55" s="78"/>
      <c r="D55" s="57" t="s">
        <v>24</v>
      </c>
      <c r="E55" s="57" t="s">
        <v>25</v>
      </c>
      <c r="F55" s="57" t="s">
        <v>26</v>
      </c>
    </row>
    <row r="56" spans="1:8" ht="30" customHeight="1" thickBot="1">
      <c r="A56" s="68" t="s">
        <v>92</v>
      </c>
      <c r="B56" s="69"/>
      <c r="C56" s="70"/>
      <c r="D56" s="40">
        <v>2</v>
      </c>
      <c r="E56" s="41">
        <v>150</v>
      </c>
      <c r="F56" s="41">
        <f t="shared" ref="F56:F64" si="2">D56*E56</f>
        <v>300</v>
      </c>
    </row>
    <row r="57" spans="1:8" ht="30" customHeight="1" thickBot="1">
      <c r="A57" s="68"/>
      <c r="B57" s="69"/>
      <c r="C57" s="70"/>
      <c r="D57" s="40"/>
      <c r="E57" s="41"/>
      <c r="F57" s="41">
        <f t="shared" si="2"/>
        <v>0</v>
      </c>
    </row>
    <row r="58" spans="1:8" ht="30" customHeight="1" thickBot="1">
      <c r="A58" s="68"/>
      <c r="B58" s="69"/>
      <c r="C58" s="70"/>
      <c r="D58" s="40"/>
      <c r="E58" s="41"/>
      <c r="F58" s="41">
        <f t="shared" si="2"/>
        <v>0</v>
      </c>
    </row>
    <row r="59" spans="1:8" ht="30" customHeight="1" thickBot="1">
      <c r="A59" s="68"/>
      <c r="B59" s="69"/>
      <c r="C59" s="70"/>
      <c r="D59" s="40"/>
      <c r="E59" s="41"/>
      <c r="F59" s="41">
        <f t="shared" si="2"/>
        <v>0</v>
      </c>
    </row>
    <row r="60" spans="1:8" ht="30" customHeight="1" thickBot="1">
      <c r="A60" s="68"/>
      <c r="B60" s="69"/>
      <c r="C60" s="70"/>
      <c r="D60" s="40"/>
      <c r="E60" s="41"/>
      <c r="F60" s="41">
        <f t="shared" si="2"/>
        <v>0</v>
      </c>
    </row>
    <row r="61" spans="1:8" ht="30" customHeight="1" thickBot="1">
      <c r="A61" s="68"/>
      <c r="B61" s="69"/>
      <c r="C61" s="70"/>
      <c r="D61" s="40"/>
      <c r="E61" s="41"/>
      <c r="F61" s="41">
        <f t="shared" si="2"/>
        <v>0</v>
      </c>
    </row>
    <row r="62" spans="1:8" ht="30" customHeight="1" thickBot="1">
      <c r="A62" s="68"/>
      <c r="B62" s="69"/>
      <c r="C62" s="70"/>
      <c r="D62" s="40"/>
      <c r="E62" s="41"/>
      <c r="F62" s="41">
        <f t="shared" si="2"/>
        <v>0</v>
      </c>
    </row>
    <row r="63" spans="1:8" ht="30" customHeight="1" thickBot="1">
      <c r="A63" s="68"/>
      <c r="B63" s="69"/>
      <c r="C63" s="70"/>
      <c r="D63" s="40"/>
      <c r="E63" s="41"/>
      <c r="F63" s="41">
        <f t="shared" si="2"/>
        <v>0</v>
      </c>
    </row>
    <row r="64" spans="1:8" ht="30" customHeight="1" thickBot="1">
      <c r="A64" s="68"/>
      <c r="B64" s="69"/>
      <c r="C64" s="70"/>
      <c r="D64" s="42"/>
      <c r="E64" s="43"/>
      <c r="F64" s="41">
        <f t="shared" si="2"/>
        <v>0</v>
      </c>
    </row>
    <row r="65" spans="1:6" ht="30" customHeight="1" thickBot="1">
      <c r="A65" s="80" t="s">
        <v>27</v>
      </c>
      <c r="B65" s="81"/>
      <c r="C65" s="82"/>
      <c r="D65" s="44"/>
      <c r="E65" s="45"/>
      <c r="F65" s="46">
        <f>SUM(F56:F64)</f>
        <v>300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2760.48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7" zoomScaleNormal="100" workbookViewId="0">
      <selection activeCell="A35" sqref="A35:F36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109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>
      <c r="A33" s="72" t="s">
        <v>8</v>
      </c>
      <c r="B33" s="72" t="s">
        <v>9</v>
      </c>
      <c r="C33" s="72" t="s">
        <v>10</v>
      </c>
      <c r="D33" s="72" t="s">
        <v>40</v>
      </c>
      <c r="E33" s="72" t="s">
        <v>11</v>
      </c>
      <c r="F33" s="72" t="s">
        <v>12</v>
      </c>
    </row>
    <row r="34" spans="1:6" ht="29.25" customHeight="1" thickBot="1">
      <c r="A34" s="73"/>
      <c r="B34" s="73"/>
      <c r="C34" s="73"/>
      <c r="D34" s="73"/>
      <c r="E34" s="73"/>
      <c r="F34" s="73"/>
    </row>
    <row r="35" spans="1:6" ht="30" customHeight="1" thickBot="1">
      <c r="A35" s="6" t="s">
        <v>94</v>
      </c>
      <c r="B35" s="7" t="s">
        <v>95</v>
      </c>
      <c r="C35" s="7">
        <v>1</v>
      </c>
      <c r="D35" s="7">
        <v>1.5</v>
      </c>
      <c r="E35" s="7">
        <v>327.68</v>
      </c>
      <c r="F35" s="22">
        <f>C35*D35*E35</f>
        <v>491.52</v>
      </c>
    </row>
    <row r="36" spans="1:6" ht="30" customHeight="1" thickBot="1">
      <c r="A36" s="6" t="s">
        <v>96</v>
      </c>
      <c r="B36" s="7" t="s">
        <v>48</v>
      </c>
      <c r="C36" s="7">
        <v>1</v>
      </c>
      <c r="D36" s="7">
        <v>8</v>
      </c>
      <c r="E36" s="7">
        <v>200.04</v>
      </c>
      <c r="F36" s="22">
        <f t="shared" ref="F36:F44" si="0">C36*D36*E36</f>
        <v>1600.32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74">
        <f>(SUM(F35:F44)+SUM(E46:E49)+F65)*C50</f>
        <v>871.36800000000005</v>
      </c>
      <c r="E50" s="75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2963.21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6" t="s">
        <v>23</v>
      </c>
      <c r="B55" s="77"/>
      <c r="C55" s="78"/>
      <c r="D55" s="58" t="s">
        <v>24</v>
      </c>
      <c r="E55" s="58" t="s">
        <v>25</v>
      </c>
      <c r="F55" s="58" t="s">
        <v>26</v>
      </c>
    </row>
    <row r="56" spans="1:8" ht="30" customHeight="1" thickBot="1">
      <c r="A56" s="68" t="s">
        <v>97</v>
      </c>
      <c r="B56" s="69"/>
      <c r="C56" s="70"/>
      <c r="D56" s="40">
        <v>1</v>
      </c>
      <c r="E56" s="41">
        <v>475</v>
      </c>
      <c r="F56" s="41">
        <f t="shared" ref="F56:F64" si="2">D56*E56</f>
        <v>475</v>
      </c>
    </row>
    <row r="57" spans="1:8" ht="30" customHeight="1" thickBot="1">
      <c r="A57" s="68" t="s">
        <v>98</v>
      </c>
      <c r="B57" s="69"/>
      <c r="C57" s="70"/>
      <c r="D57" s="40">
        <v>4</v>
      </c>
      <c r="E57" s="41">
        <v>300</v>
      </c>
      <c r="F57" s="41">
        <f t="shared" si="2"/>
        <v>1200</v>
      </c>
    </row>
    <row r="58" spans="1:8" ht="30" customHeight="1" thickBot="1">
      <c r="A58" s="68" t="s">
        <v>99</v>
      </c>
      <c r="B58" s="69"/>
      <c r="C58" s="70"/>
      <c r="D58" s="40">
        <v>2</v>
      </c>
      <c r="E58" s="41">
        <v>90</v>
      </c>
      <c r="F58" s="41">
        <f t="shared" si="2"/>
        <v>180</v>
      </c>
    </row>
    <row r="59" spans="1:8" ht="30" customHeight="1" thickBot="1">
      <c r="A59" s="68" t="s">
        <v>100</v>
      </c>
      <c r="B59" s="69"/>
      <c r="C59" s="70"/>
      <c r="D59" s="40">
        <v>1</v>
      </c>
      <c r="E59" s="41">
        <v>30</v>
      </c>
      <c r="F59" s="41">
        <f t="shared" si="2"/>
        <v>30</v>
      </c>
    </row>
    <row r="60" spans="1:8" ht="30" customHeight="1" thickBot="1">
      <c r="A60" s="68" t="s">
        <v>101</v>
      </c>
      <c r="B60" s="69"/>
      <c r="C60" s="70"/>
      <c r="D60" s="40">
        <v>1</v>
      </c>
      <c r="E60" s="41">
        <v>25</v>
      </c>
      <c r="F60" s="41">
        <f t="shared" si="2"/>
        <v>25</v>
      </c>
    </row>
    <row r="61" spans="1:8" ht="30" customHeight="1" thickBot="1">
      <c r="A61" s="68" t="s">
        <v>102</v>
      </c>
      <c r="B61" s="69"/>
      <c r="C61" s="70"/>
      <c r="D61" s="40">
        <v>1</v>
      </c>
      <c r="E61" s="41">
        <v>250</v>
      </c>
      <c r="F61" s="41">
        <f t="shared" si="2"/>
        <v>250</v>
      </c>
    </row>
    <row r="62" spans="1:8" ht="30" customHeight="1" thickBot="1">
      <c r="A62" s="68" t="s">
        <v>103</v>
      </c>
      <c r="B62" s="69"/>
      <c r="C62" s="70"/>
      <c r="D62" s="40">
        <v>0.5</v>
      </c>
      <c r="E62" s="41">
        <v>210</v>
      </c>
      <c r="F62" s="41">
        <f t="shared" si="2"/>
        <v>105</v>
      </c>
    </row>
    <row r="63" spans="1:8" ht="30" customHeight="1" thickBot="1">
      <c r="A63" s="68"/>
      <c r="B63" s="69"/>
      <c r="C63" s="70"/>
      <c r="D63" s="40"/>
      <c r="E63" s="41"/>
      <c r="F63" s="41">
        <f t="shared" si="2"/>
        <v>0</v>
      </c>
    </row>
    <row r="64" spans="1:8" ht="30" customHeight="1" thickBot="1">
      <c r="A64" s="68"/>
      <c r="B64" s="69"/>
      <c r="C64" s="70"/>
      <c r="D64" s="42"/>
      <c r="E64" s="43"/>
      <c r="F64" s="41">
        <f t="shared" si="2"/>
        <v>0</v>
      </c>
    </row>
    <row r="65" spans="1:6" ht="30" customHeight="1" thickBot="1">
      <c r="A65" s="80" t="s">
        <v>27</v>
      </c>
      <c r="B65" s="81"/>
      <c r="C65" s="82"/>
      <c r="D65" s="44"/>
      <c r="E65" s="45"/>
      <c r="F65" s="46">
        <f>SUM(F56:F64)</f>
        <v>2265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5228.21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86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>
      <c r="A33" s="72" t="s">
        <v>8</v>
      </c>
      <c r="B33" s="72" t="s">
        <v>9</v>
      </c>
      <c r="C33" s="72" t="s">
        <v>10</v>
      </c>
      <c r="D33" s="72" t="s">
        <v>40</v>
      </c>
      <c r="E33" s="72" t="s">
        <v>11</v>
      </c>
      <c r="F33" s="72" t="s">
        <v>12</v>
      </c>
    </row>
    <row r="34" spans="1:6" ht="29.25" customHeight="1" thickBot="1">
      <c r="A34" s="73"/>
      <c r="B34" s="73"/>
      <c r="C34" s="73"/>
      <c r="D34" s="73"/>
      <c r="E34" s="73"/>
      <c r="F34" s="73"/>
    </row>
    <row r="35" spans="1:6" ht="30" customHeight="1" thickBot="1">
      <c r="A35" s="6" t="s">
        <v>80</v>
      </c>
      <c r="B35" s="7" t="s">
        <v>48</v>
      </c>
      <c r="C35" s="7">
        <v>1</v>
      </c>
      <c r="D35" s="7">
        <v>4</v>
      </c>
      <c r="E35" s="7">
        <v>200.04</v>
      </c>
      <c r="F35" s="22">
        <f t="shared" ref="F35:F44" si="0">C35*D35*E35</f>
        <v>800.16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74">
        <f>(SUM(F35:F44)+SUM(E46:E49)+F65)*C50</f>
        <v>199.03200000000001</v>
      </c>
      <c r="E50" s="75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999.18999999999994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6" t="s">
        <v>23</v>
      </c>
      <c r="B55" s="77"/>
      <c r="C55" s="78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68" t="s">
        <v>81</v>
      </c>
      <c r="B56" s="69"/>
      <c r="C56" s="70"/>
      <c r="D56" s="40">
        <v>1</v>
      </c>
      <c r="E56" s="41">
        <v>195</v>
      </c>
      <c r="F56" s="41">
        <f t="shared" ref="F56:F64" si="2">D56*E56</f>
        <v>195</v>
      </c>
    </row>
    <row r="57" spans="1:8" ht="30" customHeight="1" thickBot="1">
      <c r="A57" s="68"/>
      <c r="B57" s="69"/>
      <c r="C57" s="70"/>
      <c r="D57" s="40"/>
      <c r="E57" s="41"/>
      <c r="F57" s="41">
        <f t="shared" si="2"/>
        <v>0</v>
      </c>
    </row>
    <row r="58" spans="1:8" ht="30" customHeight="1" thickBot="1">
      <c r="A58" s="68"/>
      <c r="B58" s="69"/>
      <c r="C58" s="70"/>
      <c r="D58" s="40"/>
      <c r="E58" s="41"/>
      <c r="F58" s="41">
        <f t="shared" si="2"/>
        <v>0</v>
      </c>
    </row>
    <row r="59" spans="1:8" ht="30" customHeight="1" thickBot="1">
      <c r="A59" s="68"/>
      <c r="B59" s="69"/>
      <c r="C59" s="70"/>
      <c r="D59" s="40"/>
      <c r="E59" s="41"/>
      <c r="F59" s="41">
        <f t="shared" si="2"/>
        <v>0</v>
      </c>
    </row>
    <row r="60" spans="1:8" ht="30" customHeight="1" thickBot="1">
      <c r="A60" s="68"/>
      <c r="B60" s="69"/>
      <c r="C60" s="70"/>
      <c r="D60" s="40"/>
      <c r="E60" s="41"/>
      <c r="F60" s="41">
        <f t="shared" si="2"/>
        <v>0</v>
      </c>
    </row>
    <row r="61" spans="1:8" ht="30" customHeight="1" thickBot="1">
      <c r="A61" s="68"/>
      <c r="B61" s="69"/>
      <c r="C61" s="70"/>
      <c r="D61" s="40"/>
      <c r="E61" s="41"/>
      <c r="F61" s="41">
        <f t="shared" si="2"/>
        <v>0</v>
      </c>
    </row>
    <row r="62" spans="1:8" ht="30" customHeight="1" thickBot="1">
      <c r="A62" s="68"/>
      <c r="B62" s="69"/>
      <c r="C62" s="70"/>
      <c r="D62" s="40"/>
      <c r="E62" s="41"/>
      <c r="F62" s="41">
        <f t="shared" si="2"/>
        <v>0</v>
      </c>
    </row>
    <row r="63" spans="1:8" ht="30" customHeight="1" thickBot="1">
      <c r="A63" s="68"/>
      <c r="B63" s="69"/>
      <c r="C63" s="70"/>
      <c r="D63" s="40"/>
      <c r="E63" s="41"/>
      <c r="F63" s="41">
        <f t="shared" si="2"/>
        <v>0</v>
      </c>
    </row>
    <row r="64" spans="1:8" ht="30" customHeight="1" thickBot="1">
      <c r="A64" s="68"/>
      <c r="B64" s="69"/>
      <c r="C64" s="70"/>
      <c r="D64" s="42"/>
      <c r="E64" s="43"/>
      <c r="F64" s="41">
        <f t="shared" si="2"/>
        <v>0</v>
      </c>
    </row>
    <row r="65" spans="1:6" ht="30" customHeight="1" thickBot="1">
      <c r="A65" s="80" t="s">
        <v>27</v>
      </c>
      <c r="B65" s="81"/>
      <c r="C65" s="82"/>
      <c r="D65" s="44"/>
      <c r="E65" s="45"/>
      <c r="F65" s="46">
        <f>SUM(F56:F64)</f>
        <v>195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1194.19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8" sqref="A38:XFD38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114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115</v>
      </c>
    </row>
    <row r="16" spans="1:6">
      <c r="A16" s="30"/>
    </row>
    <row r="17" spans="1:6" ht="18.75">
      <c r="A17" s="51" t="s">
        <v>6</v>
      </c>
      <c r="B17" s="51" t="s">
        <v>116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56" t="s">
        <v>67</v>
      </c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>
      <c r="A33" s="72" t="s">
        <v>8</v>
      </c>
      <c r="B33" s="72" t="s">
        <v>9</v>
      </c>
      <c r="C33" s="72" t="s">
        <v>10</v>
      </c>
      <c r="D33" s="72" t="s">
        <v>40</v>
      </c>
      <c r="E33" s="72" t="s">
        <v>11</v>
      </c>
      <c r="F33" s="72" t="s">
        <v>12</v>
      </c>
    </row>
    <row r="34" spans="1:6" ht="29.25" customHeight="1" thickBot="1">
      <c r="A34" s="73"/>
      <c r="B34" s="73"/>
      <c r="C34" s="73"/>
      <c r="D34" s="73"/>
      <c r="E34" s="73"/>
      <c r="F34" s="73"/>
    </row>
    <row r="35" spans="1:6" ht="79.5" thickBot="1">
      <c r="A35" s="6" t="s">
        <v>117</v>
      </c>
      <c r="B35" s="7" t="s">
        <v>61</v>
      </c>
      <c r="C35" s="7">
        <v>16</v>
      </c>
      <c r="D35" s="7">
        <v>1</v>
      </c>
      <c r="E35" s="7">
        <v>278.33</v>
      </c>
      <c r="F35" s="22">
        <f t="shared" ref="F35:F44" si="0">C35*D35*E35</f>
        <v>4453.28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6"/>
      <c r="C37" s="6"/>
      <c r="D37" s="6"/>
      <c r="E37" s="6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/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>IF(ISBLANK(D47),0,(C47/100)*SUM(F33:F42))</f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67</v>
      </c>
      <c r="E48" s="36">
        <f>IF(ISBLANK(D48),0,(C48/100)*SUM(F34:F43))</f>
        <v>53.439360000000001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74">
        <f>(SUM(F35:F44)+SUM(E46:E49)+F65)*C50</f>
        <v>945.34387200000003</v>
      </c>
      <c r="E50" s="75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5452.0599999999995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6" t="s">
        <v>23</v>
      </c>
      <c r="B55" s="77"/>
      <c r="C55" s="78"/>
      <c r="D55" s="59" t="s">
        <v>24</v>
      </c>
      <c r="E55" s="59" t="s">
        <v>25</v>
      </c>
      <c r="F55" s="59" t="s">
        <v>26</v>
      </c>
    </row>
    <row r="56" spans="1:8" ht="30" customHeight="1" thickBot="1">
      <c r="A56" s="68" t="s">
        <v>118</v>
      </c>
      <c r="B56" s="69"/>
      <c r="C56" s="70"/>
      <c r="D56" s="40">
        <v>1</v>
      </c>
      <c r="E56" s="41">
        <v>110</v>
      </c>
      <c r="F56" s="41">
        <f t="shared" ref="F56:F64" si="1">D56*E56</f>
        <v>110</v>
      </c>
    </row>
    <row r="57" spans="1:8" ht="30" customHeight="1" thickBot="1">
      <c r="A57" s="68" t="s">
        <v>119</v>
      </c>
      <c r="B57" s="69"/>
      <c r="C57" s="70"/>
      <c r="D57" s="40">
        <v>2</v>
      </c>
      <c r="E57" s="41">
        <v>30</v>
      </c>
      <c r="F57" s="41">
        <f t="shared" si="1"/>
        <v>60</v>
      </c>
    </row>
    <row r="58" spans="1:8" ht="30" customHeight="1" thickBot="1">
      <c r="A58" s="68" t="s">
        <v>120</v>
      </c>
      <c r="B58" s="69"/>
      <c r="C58" s="70"/>
      <c r="D58" s="40">
        <v>2</v>
      </c>
      <c r="E58" s="41">
        <v>25</v>
      </c>
      <c r="F58" s="41">
        <f t="shared" si="1"/>
        <v>50</v>
      </c>
    </row>
    <row r="59" spans="1:8" ht="30" customHeight="1" thickBot="1">
      <c r="A59" s="68"/>
      <c r="B59" s="69"/>
      <c r="C59" s="70"/>
      <c r="D59" s="40"/>
      <c r="E59" s="41"/>
      <c r="F59" s="41">
        <f t="shared" si="1"/>
        <v>0</v>
      </c>
    </row>
    <row r="60" spans="1:8" ht="30" customHeight="1" thickBot="1">
      <c r="A60" s="68"/>
      <c r="B60" s="69"/>
      <c r="C60" s="70"/>
      <c r="D60" s="40"/>
      <c r="E60" s="41"/>
      <c r="F60" s="41">
        <f t="shared" si="1"/>
        <v>0</v>
      </c>
    </row>
    <row r="61" spans="1:8" ht="30" customHeight="1" thickBot="1">
      <c r="A61" s="68"/>
      <c r="B61" s="69"/>
      <c r="C61" s="70"/>
      <c r="D61" s="40"/>
      <c r="E61" s="41"/>
      <c r="F61" s="41">
        <f t="shared" si="1"/>
        <v>0</v>
      </c>
    </row>
    <row r="62" spans="1:8" ht="30" customHeight="1" thickBot="1">
      <c r="A62" s="68"/>
      <c r="B62" s="69"/>
      <c r="C62" s="70"/>
      <c r="D62" s="40"/>
      <c r="E62" s="41"/>
      <c r="F62" s="41">
        <f t="shared" si="1"/>
        <v>0</v>
      </c>
    </row>
    <row r="63" spans="1:8" ht="30" customHeight="1" thickBot="1">
      <c r="A63" s="68"/>
      <c r="B63" s="69"/>
      <c r="C63" s="70"/>
      <c r="D63" s="40"/>
      <c r="E63" s="41"/>
      <c r="F63" s="41">
        <f t="shared" si="1"/>
        <v>0</v>
      </c>
    </row>
    <row r="64" spans="1:8" ht="30" customHeight="1" thickBot="1">
      <c r="A64" s="68"/>
      <c r="B64" s="69"/>
      <c r="C64" s="70"/>
      <c r="D64" s="42"/>
      <c r="E64" s="43"/>
      <c r="F64" s="41">
        <f t="shared" si="1"/>
        <v>0</v>
      </c>
    </row>
    <row r="65" spans="1:6" ht="30" customHeight="1" thickBot="1">
      <c r="A65" s="80" t="s">
        <v>27</v>
      </c>
      <c r="B65" s="81"/>
      <c r="C65" s="82"/>
      <c r="D65" s="44"/>
      <c r="E65" s="45"/>
      <c r="F65" s="46">
        <f>SUM(F56:F64)</f>
        <v>220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5672.0599999999995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7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137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>
      <c r="A33" s="72" t="s">
        <v>8</v>
      </c>
      <c r="B33" s="72" t="s">
        <v>9</v>
      </c>
      <c r="C33" s="72" t="s">
        <v>10</v>
      </c>
      <c r="D33" s="72" t="s">
        <v>40</v>
      </c>
      <c r="E33" s="72" t="s">
        <v>11</v>
      </c>
      <c r="F33" s="72" t="s">
        <v>12</v>
      </c>
    </row>
    <row r="34" spans="1:6" ht="29.25" customHeight="1" thickBot="1">
      <c r="A34" s="73"/>
      <c r="B34" s="73"/>
      <c r="C34" s="73"/>
      <c r="D34" s="73"/>
      <c r="E34" s="73"/>
      <c r="F34" s="73"/>
    </row>
    <row r="35" spans="1:6" ht="30" customHeight="1" thickBot="1">
      <c r="A35" s="6" t="s">
        <v>129</v>
      </c>
      <c r="B35" s="7" t="s">
        <v>48</v>
      </c>
      <c r="C35" s="7">
        <v>1</v>
      </c>
      <c r="D35" s="7">
        <v>4</v>
      </c>
      <c r="E35" s="7">
        <v>200.04</v>
      </c>
      <c r="F35" s="22">
        <f t="shared" ref="F35:F44" si="0">C35*D35*E35</f>
        <v>800.16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74">
        <f>(SUM(F35:F44)+SUM(E46:E49)+F65)*C50</f>
        <v>433.03199999999998</v>
      </c>
      <c r="E50" s="75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1233.19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6" t="s">
        <v>23</v>
      </c>
      <c r="B55" s="77"/>
      <c r="C55" s="78"/>
      <c r="D55" s="60" t="s">
        <v>24</v>
      </c>
      <c r="E55" s="60" t="s">
        <v>25</v>
      </c>
      <c r="F55" s="60" t="s">
        <v>26</v>
      </c>
    </row>
    <row r="56" spans="1:8" ht="30" customHeight="1" thickBot="1">
      <c r="A56" s="68" t="s">
        <v>133</v>
      </c>
      <c r="B56" s="69"/>
      <c r="C56" s="70"/>
      <c r="D56" s="40">
        <v>1.5</v>
      </c>
      <c r="E56" s="41">
        <v>370</v>
      </c>
      <c r="F56" s="41">
        <f t="shared" ref="F56:F64" si="2">D56*E56</f>
        <v>555</v>
      </c>
    </row>
    <row r="57" spans="1:8" ht="30" customHeight="1" thickBot="1">
      <c r="A57" s="68" t="s">
        <v>134</v>
      </c>
      <c r="B57" s="69"/>
      <c r="C57" s="70"/>
      <c r="D57" s="40">
        <v>0.2</v>
      </c>
      <c r="E57" s="41">
        <v>1050</v>
      </c>
      <c r="F57" s="41">
        <f t="shared" si="2"/>
        <v>210</v>
      </c>
    </row>
    <row r="58" spans="1:8" ht="30" customHeight="1" thickBot="1">
      <c r="A58" s="68" t="s">
        <v>135</v>
      </c>
      <c r="B58" s="69"/>
      <c r="C58" s="70"/>
      <c r="D58" s="40">
        <v>0.3</v>
      </c>
      <c r="E58" s="41">
        <v>2000</v>
      </c>
      <c r="F58" s="41">
        <f t="shared" si="2"/>
        <v>600</v>
      </c>
    </row>
    <row r="59" spans="1:8" ht="30" customHeight="1" thickBot="1">
      <c r="A59" s="68"/>
      <c r="B59" s="69"/>
      <c r="C59" s="70"/>
      <c r="D59" s="40"/>
      <c r="E59" s="41"/>
      <c r="F59" s="41">
        <f t="shared" si="2"/>
        <v>0</v>
      </c>
    </row>
    <row r="60" spans="1:8" ht="30" customHeight="1" thickBot="1">
      <c r="A60" s="68"/>
      <c r="B60" s="69"/>
      <c r="C60" s="70"/>
      <c r="D60" s="40"/>
      <c r="E60" s="41"/>
      <c r="F60" s="41">
        <f t="shared" si="2"/>
        <v>0</v>
      </c>
    </row>
    <row r="61" spans="1:8" ht="30" customHeight="1" thickBot="1">
      <c r="A61" s="68"/>
      <c r="B61" s="69"/>
      <c r="C61" s="70"/>
      <c r="D61" s="40"/>
      <c r="E61" s="41"/>
      <c r="F61" s="41">
        <f t="shared" si="2"/>
        <v>0</v>
      </c>
    </row>
    <row r="62" spans="1:8" ht="30" customHeight="1" thickBot="1">
      <c r="A62" s="68"/>
      <c r="B62" s="69"/>
      <c r="C62" s="70"/>
      <c r="D62" s="40"/>
      <c r="E62" s="41"/>
      <c r="F62" s="41">
        <f t="shared" si="2"/>
        <v>0</v>
      </c>
    </row>
    <row r="63" spans="1:8" ht="30" customHeight="1" thickBot="1">
      <c r="A63" s="68"/>
      <c r="B63" s="69"/>
      <c r="C63" s="70"/>
      <c r="D63" s="40"/>
      <c r="E63" s="41"/>
      <c r="F63" s="41">
        <f t="shared" si="2"/>
        <v>0</v>
      </c>
    </row>
    <row r="64" spans="1:8" ht="30" customHeight="1" thickBot="1">
      <c r="A64" s="68"/>
      <c r="B64" s="69"/>
      <c r="C64" s="70"/>
      <c r="D64" s="42"/>
      <c r="E64" s="43"/>
      <c r="F64" s="41">
        <f t="shared" si="2"/>
        <v>0</v>
      </c>
    </row>
    <row r="65" spans="1:6" ht="30" customHeight="1" thickBot="1">
      <c r="A65" s="80" t="s">
        <v>27</v>
      </c>
      <c r="B65" s="81"/>
      <c r="C65" s="82"/>
      <c r="D65" s="44"/>
      <c r="E65" s="45"/>
      <c r="F65" s="46">
        <f>SUM(F56:F64)</f>
        <v>1365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2598.19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7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138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>
      <c r="A33" s="72" t="s">
        <v>8</v>
      </c>
      <c r="B33" s="72" t="s">
        <v>9</v>
      </c>
      <c r="C33" s="72" t="s">
        <v>10</v>
      </c>
      <c r="D33" s="72" t="s">
        <v>40</v>
      </c>
      <c r="E33" s="72" t="s">
        <v>11</v>
      </c>
      <c r="F33" s="72" t="s">
        <v>12</v>
      </c>
    </row>
    <row r="34" spans="1:6" ht="29.25" customHeight="1" thickBot="1">
      <c r="A34" s="73"/>
      <c r="B34" s="73"/>
      <c r="C34" s="73"/>
      <c r="D34" s="73"/>
      <c r="E34" s="73"/>
      <c r="F34" s="73"/>
    </row>
    <row r="35" spans="1:6" ht="30" customHeight="1" thickBot="1">
      <c r="A35" s="6" t="s">
        <v>130</v>
      </c>
      <c r="B35" s="7" t="s">
        <v>48</v>
      </c>
      <c r="C35" s="7">
        <v>4</v>
      </c>
      <c r="D35" s="7">
        <v>1</v>
      </c>
      <c r="E35" s="7">
        <v>200.04</v>
      </c>
      <c r="F35" s="22">
        <f t="shared" ref="F35:F44" si="0">C35*D35*E35</f>
        <v>800.16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74">
        <f>(SUM(F35:F44)+SUM(E46:E49)+F65)*C50</f>
        <v>237.952</v>
      </c>
      <c r="E50" s="75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1038.1099999999999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6" t="s">
        <v>23</v>
      </c>
      <c r="B55" s="77"/>
      <c r="C55" s="78"/>
      <c r="D55" s="60" t="s">
        <v>24</v>
      </c>
      <c r="E55" s="60" t="s">
        <v>25</v>
      </c>
      <c r="F55" s="60" t="s">
        <v>26</v>
      </c>
    </row>
    <row r="56" spans="1:8" ht="30" customHeight="1" thickBot="1">
      <c r="A56" s="68" t="s">
        <v>131</v>
      </c>
      <c r="B56" s="69"/>
      <c r="C56" s="70"/>
      <c r="D56" s="40">
        <v>4</v>
      </c>
      <c r="E56" s="41">
        <v>65</v>
      </c>
      <c r="F56" s="41">
        <f t="shared" ref="F56:F64" si="2">D56*E56</f>
        <v>260</v>
      </c>
    </row>
    <row r="57" spans="1:8" ht="30" customHeight="1" thickBot="1">
      <c r="A57" s="68" t="s">
        <v>132</v>
      </c>
      <c r="B57" s="69"/>
      <c r="C57" s="70"/>
      <c r="D57" s="40">
        <v>4</v>
      </c>
      <c r="E57" s="41">
        <v>30</v>
      </c>
      <c r="F57" s="41">
        <f t="shared" si="2"/>
        <v>120</v>
      </c>
    </row>
    <row r="58" spans="1:8" ht="30" customHeight="1" thickBot="1">
      <c r="A58" s="68" t="s">
        <v>139</v>
      </c>
      <c r="B58" s="69"/>
      <c r="C58" s="70"/>
      <c r="D58" s="40">
        <v>24</v>
      </c>
      <c r="E58" s="41">
        <v>0.4</v>
      </c>
      <c r="F58" s="41">
        <f t="shared" si="2"/>
        <v>9.6000000000000014</v>
      </c>
    </row>
    <row r="59" spans="1:8" ht="30" customHeight="1" thickBot="1">
      <c r="A59" s="68"/>
      <c r="B59" s="69"/>
      <c r="C59" s="70"/>
      <c r="D59" s="40"/>
      <c r="E59" s="41"/>
      <c r="F59" s="41">
        <f t="shared" si="2"/>
        <v>0</v>
      </c>
    </row>
    <row r="60" spans="1:8" ht="30" customHeight="1" thickBot="1">
      <c r="A60" s="68"/>
      <c r="B60" s="69"/>
      <c r="C60" s="70"/>
      <c r="D60" s="40"/>
      <c r="E60" s="41"/>
      <c r="F60" s="41">
        <f t="shared" si="2"/>
        <v>0</v>
      </c>
    </row>
    <row r="61" spans="1:8" ht="30" customHeight="1" thickBot="1">
      <c r="A61" s="68"/>
      <c r="B61" s="69"/>
      <c r="C61" s="70"/>
      <c r="D61" s="40"/>
      <c r="E61" s="41"/>
      <c r="F61" s="41">
        <f t="shared" si="2"/>
        <v>0</v>
      </c>
    </row>
    <row r="62" spans="1:8" ht="30" customHeight="1" thickBot="1">
      <c r="A62" s="68"/>
      <c r="B62" s="69"/>
      <c r="C62" s="70"/>
      <c r="D62" s="40"/>
      <c r="E62" s="41"/>
      <c r="F62" s="41">
        <f t="shared" si="2"/>
        <v>0</v>
      </c>
    </row>
    <row r="63" spans="1:8" ht="30" customHeight="1" thickBot="1">
      <c r="A63" s="68"/>
      <c r="B63" s="69"/>
      <c r="C63" s="70"/>
      <c r="D63" s="40"/>
      <c r="E63" s="41"/>
      <c r="F63" s="41">
        <f t="shared" si="2"/>
        <v>0</v>
      </c>
    </row>
    <row r="64" spans="1:8" ht="30" customHeight="1" thickBot="1">
      <c r="A64" s="68"/>
      <c r="B64" s="69"/>
      <c r="C64" s="70"/>
      <c r="D64" s="42"/>
      <c r="E64" s="43"/>
      <c r="F64" s="41">
        <f t="shared" si="2"/>
        <v>0</v>
      </c>
    </row>
    <row r="65" spans="1:6" ht="30" customHeight="1" thickBot="1">
      <c r="A65" s="80" t="s">
        <v>27</v>
      </c>
      <c r="B65" s="81"/>
      <c r="C65" s="82"/>
      <c r="D65" s="44"/>
      <c r="E65" s="45"/>
      <c r="F65" s="46">
        <f>SUM(F56:F64)</f>
        <v>389.6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1427.71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5</vt:i4>
      </vt:variant>
    </vt:vector>
  </HeadingPairs>
  <TitlesOfParts>
    <vt:vector size="2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2018 год</vt:lpstr>
      <vt:lpstr>Лист2</vt:lpstr>
      <vt:lpstr>Работы</vt:lpstr>
      <vt:lpstr>Ед_изм</vt:lpstr>
      <vt:lpstr>Работы!Заголовки_для_печати</vt:lpstr>
      <vt:lpstr>Материал</vt:lpstr>
      <vt:lpstr>Наим_работ</vt:lpstr>
      <vt:lpstr>Наименвание_работ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cp:lastPrinted>2018-12-04T12:07:24Z</cp:lastPrinted>
  <dcterms:created xsi:type="dcterms:W3CDTF">2018-09-26T08:15:46Z</dcterms:created>
  <dcterms:modified xsi:type="dcterms:W3CDTF">2018-12-13T13:50:49Z</dcterms:modified>
</cp:coreProperties>
</file>