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14"/>
  </bookViews>
  <sheets>
    <sheet name="1" sheetId="30" r:id="rId1"/>
    <sheet name="2" sheetId="58" r:id="rId2"/>
    <sheet name="3" sheetId="42" r:id="rId3"/>
    <sheet name="4" sheetId="47" r:id="rId4"/>
    <sheet name="5" sheetId="55" r:id="rId5"/>
    <sheet name="6" sheetId="56" r:id="rId6"/>
    <sheet name="7" sheetId="37" r:id="rId7"/>
    <sheet name="8" sheetId="63" r:id="rId8"/>
    <sheet name="9" sheetId="64" r:id="rId9"/>
    <sheet name="10" sheetId="65" r:id="rId10"/>
    <sheet name="11" sheetId="39" r:id="rId11"/>
    <sheet name="12" sheetId="40" r:id="rId12"/>
    <sheet name="2018 год" sheetId="16" r:id="rId13"/>
    <sheet name="Лист2" sheetId="29" r:id="rId14"/>
    <sheet name="Работы" sheetId="66" r:id="rId15"/>
  </sheets>
  <definedNames>
    <definedName name="Галка">Лист2!$D$1:$D$2</definedName>
    <definedName name="Ед_изм">Лист2!$B$1:$B$8</definedName>
    <definedName name="Материал">Лист2!$C$1:$C$17</definedName>
    <definedName name="Наим_работ">Лист2!$A$1:$A$34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I9" i="66"/>
  <c r="H16"/>
  <c r="I16"/>
  <c r="J16"/>
  <c r="K16"/>
  <c r="G16"/>
  <c r="K15"/>
  <c r="J15"/>
  <c r="H15"/>
  <c r="G15"/>
  <c r="K14"/>
  <c r="J14"/>
  <c r="H14"/>
  <c r="G14"/>
  <c r="K13"/>
  <c r="J13"/>
  <c r="H13"/>
  <c r="G13"/>
  <c r="K9"/>
  <c r="J9"/>
  <c r="H9"/>
  <c r="G9"/>
  <c r="K8"/>
  <c r="J8"/>
  <c r="H8"/>
  <c r="G8"/>
  <c r="K7"/>
  <c r="J7"/>
  <c r="H7"/>
  <c r="G7"/>
  <c r="K6"/>
  <c r="J6"/>
  <c r="H6"/>
  <c r="G6"/>
  <c r="K5"/>
  <c r="J5"/>
  <c r="H5"/>
  <c r="G5"/>
  <c r="K4"/>
  <c r="J4"/>
  <c r="H4"/>
  <c r="G4"/>
  <c r="I4"/>
  <c r="I5"/>
  <c r="I6"/>
  <c r="I7"/>
  <c r="I8"/>
  <c r="I13"/>
  <c r="I14"/>
  <c r="I15"/>
  <c r="K3"/>
  <c r="J3"/>
  <c r="H3"/>
  <c r="G3"/>
  <c r="I3"/>
  <c r="F35" i="42"/>
  <c r="F36"/>
  <c r="F15" i="66"/>
  <c r="F14"/>
  <c r="F13"/>
  <c r="F12"/>
  <c r="F11"/>
  <c r="F10"/>
  <c r="F9"/>
  <c r="F8"/>
  <c r="F7"/>
  <c r="F6"/>
  <c r="F5"/>
  <c r="F4"/>
  <c r="F3"/>
  <c r="F64" i="65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6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63"/>
  <c r="F63"/>
  <c r="F62"/>
  <c r="F61"/>
  <c r="F60"/>
  <c r="F59"/>
  <c r="F58"/>
  <c r="F57"/>
  <c r="F65" s="1"/>
  <c r="F56"/>
  <c r="E48"/>
  <c r="E47"/>
  <c r="E46"/>
  <c r="F44"/>
  <c r="F43"/>
  <c r="F42"/>
  <c r="F41"/>
  <c r="F40"/>
  <c r="F39"/>
  <c r="F38"/>
  <c r="F37"/>
  <c r="F36"/>
  <c r="F35"/>
  <c r="F64" i="58"/>
  <c r="F63"/>
  <c r="F62"/>
  <c r="F61"/>
  <c r="F60"/>
  <c r="F59"/>
  <c r="F58"/>
  <c r="F57"/>
  <c r="F65" s="1"/>
  <c r="F56"/>
  <c r="E49"/>
  <c r="E47"/>
  <c r="E46"/>
  <c r="F44"/>
  <c r="F43"/>
  <c r="F42"/>
  <c r="F41"/>
  <c r="F40"/>
  <c r="F39"/>
  <c r="F38"/>
  <c r="F37"/>
  <c r="F36"/>
  <c r="F35"/>
  <c r="E48" s="1"/>
  <c r="F64" i="5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5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E49"/>
  <c r="F57" i="40"/>
  <c r="F44"/>
  <c r="F35"/>
  <c r="F36"/>
  <c r="F56" i="39"/>
  <c r="F57"/>
  <c r="F35"/>
  <c r="F36"/>
  <c r="F37"/>
  <c r="F35" i="37"/>
  <c r="F44"/>
  <c r="F56"/>
  <c r="F57"/>
  <c r="F56" i="30"/>
  <c r="F57"/>
  <c r="F44"/>
  <c r="F35"/>
  <c r="F36"/>
  <c r="E49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7"/>
  <c r="F63"/>
  <c r="F62"/>
  <c r="F61"/>
  <c r="F60"/>
  <c r="F59"/>
  <c r="F58"/>
  <c r="E48"/>
  <c r="E47"/>
  <c r="E46"/>
  <c r="F43"/>
  <c r="F42"/>
  <c r="F41"/>
  <c r="F40"/>
  <c r="F38"/>
  <c r="F37"/>
  <c r="F36"/>
  <c r="F64" i="30"/>
  <c r="F63"/>
  <c r="F62"/>
  <c r="F61"/>
  <c r="F60"/>
  <c r="F59"/>
  <c r="F58"/>
  <c r="F65"/>
  <c r="F43"/>
  <c r="F42"/>
  <c r="F41"/>
  <c r="F40"/>
  <c r="F39"/>
  <c r="F38"/>
  <c r="F37"/>
  <c r="E49" i="65" l="1"/>
  <c r="E49" i="64"/>
  <c r="D50" s="1"/>
  <c r="E49" i="63"/>
  <c r="D50" s="1"/>
  <c r="D39" i="16"/>
  <c r="D50" i="58"/>
  <c r="E51"/>
  <c r="C67" s="1"/>
  <c r="E51" i="56"/>
  <c r="C67" s="1"/>
  <c r="D50"/>
  <c r="E48" i="55"/>
  <c r="F65" i="37"/>
  <c r="E51" i="47"/>
  <c r="C67" s="1"/>
  <c r="D50"/>
  <c r="E51" i="42"/>
  <c r="C67" s="1"/>
  <c r="D50"/>
  <c r="D50" i="30"/>
  <c r="E51" s="1"/>
  <c r="E49" i="40"/>
  <c r="D50" s="1"/>
  <c r="E49" i="39"/>
  <c r="D50" s="1"/>
  <c r="E49" i="37"/>
  <c r="E51" l="1"/>
  <c r="C67" s="1"/>
  <c r="D50" i="65"/>
  <c r="E51" s="1"/>
  <c r="C67" s="1"/>
  <c r="E51" i="64"/>
  <c r="C67" s="1"/>
  <c r="E51" i="63"/>
  <c r="C67" s="1"/>
  <c r="D50" i="55"/>
  <c r="E51" s="1"/>
  <c r="C67" s="1"/>
  <c r="D50" i="37"/>
  <c r="E51" i="40"/>
  <c r="C67" s="1"/>
  <c r="E51" i="39"/>
  <c r="C67" s="1"/>
  <c r="C67" i="30"/>
  <c r="B35" i="16" l="1"/>
  <c r="C41" s="1"/>
</calcChain>
</file>

<file path=xl/sharedStrings.xml><?xml version="1.0" encoding="utf-8"?>
<sst xmlns="http://schemas.openxmlformats.org/spreadsheetml/2006/main" count="769" uniqueCount="125">
  <si>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</si>
  <si>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</si>
  <si>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</si>
  <si>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</si>
  <si>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</si>
  <si>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</si>
  <si>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</si>
  <si>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</si>
  <si>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</si>
  <si>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</si>
  <si>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</si>
  <si>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</si>
  <si>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</si>
  <si>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</si>
  <si>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</si>
  <si>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</si>
  <si>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</si>
  <si>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</si>
  <si>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</si>
  <si>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</si>
  <si>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</si>
  <si>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</si>
  <si>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</si>
  <si>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</si>
  <si>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</si>
  <si>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</si>
  <si>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</si>
  <si>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</si>
  <si>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</si>
  <si>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</si>
  <si>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</si>
  <si>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</si>
  <si>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</si>
  <si>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</si>
  <si>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</si>
  <si>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</si>
  <si>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</si>
  <si>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</si>
  <si>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</si>
  <si>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</si>
  <si>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</si>
  <si>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</si>
  <si>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</si>
  <si>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</si>
  <si>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</si>
  <si>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</si>
  <si>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</si>
  <si>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</si>
  <si>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</si>
  <si>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</si>
  <si>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</si>
  <si>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</si>
  <si>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</si>
  <si>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</si>
  <si>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</si>
  <si>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</si>
  <si>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</si>
  <si>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</si>
  <si>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</si>
  <si>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</si>
  <si>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</si>
  <si>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</si>
  <si>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</si>
  <si>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</si>
  <si>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Советская д 15</t>
  </si>
  <si>
    <t>Осмотр унитаза</t>
  </si>
  <si>
    <t>R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</si>
  <si>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__21_</t>
    </r>
    <r>
      <rPr>
        <sz val="12"/>
        <color theme="1"/>
        <rFont val="Times New Roman"/>
        <family val="1"/>
        <charset val="204"/>
      </rPr>
      <t>»      май 2018г.</t>
    </r>
  </si>
  <si>
    <t>Прочистка выпуска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</si>
  <si>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</si>
  <si>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</si>
  <si>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15 кв 29</t>
  </si>
  <si>
    <t>Замена счетчиков воды</t>
  </si>
  <si>
    <t>Замена вводного крана ХВС</t>
  </si>
  <si>
    <t>Материал за счет жильцов</t>
  </si>
  <si>
    <t>Открытие ГВС после испытаний</t>
  </si>
  <si>
    <t>Закрытие ГВС</t>
  </si>
  <si>
    <t>Проверка ограничений на открытие чердачных люков</t>
  </si>
  <si>
    <t>Обход с ВДПО</t>
  </si>
  <si>
    <t>кварт</t>
  </si>
  <si>
    <t>саморез</t>
  </si>
  <si>
    <t>уголок</t>
  </si>
  <si>
    <t>болт мебельный</t>
  </si>
  <si>
    <t>гайка</t>
  </si>
  <si>
    <t>Покраска козырьков и откосов на дверных проемах на два раза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</si>
  <si>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__08_</t>
    </r>
    <r>
      <rPr>
        <sz val="12"/>
        <color theme="1"/>
        <rFont val="Times New Roman"/>
        <family val="1"/>
        <charset val="204"/>
      </rPr>
      <t>»      май 2018г.</t>
    </r>
  </si>
  <si>
    <t>краска фасадная</t>
  </si>
  <si>
    <t>Откючение включение стояков ХВС ГВС</t>
  </si>
  <si>
    <t>Демонтаж участка канализации</t>
  </si>
  <si>
    <t xml:space="preserve">      «26-27»      сентябрь 2018г.</t>
  </si>
  <si>
    <t>Советская д 15 кв 36</t>
  </si>
  <si>
    <t>16-1/2 вн</t>
  </si>
  <si>
    <t>труба м/пл Д 16</t>
  </si>
  <si>
    <t>манжета 123/100</t>
  </si>
  <si>
    <t>переход с чугуна на пластик</t>
  </si>
  <si>
    <t>компенсатор Д 100</t>
  </si>
  <si>
    <t>патрубок Д 100 1,5м</t>
  </si>
  <si>
    <t>Соединение с квартирной разводкой м/пл трубой</t>
  </si>
  <si>
    <t>Монтаж стояка канализации м/пл трубой</t>
  </si>
  <si>
    <t>Ремонт сгона на чердаке</t>
  </si>
  <si>
    <t>Ремонт бачка</t>
  </si>
  <si>
    <t>Снятие и установка унитаза для прочистки канализации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</si>
  <si>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   февраль 2018г.</t>
    </r>
  </si>
  <si>
    <t>Прочистка канализации</t>
  </si>
  <si>
    <t>Уборка мусора на чердаке и вынос его на помойку</t>
  </si>
  <si>
    <t>Ремонт скамейки</t>
  </si>
  <si>
    <t>Ремонт двери ТЦ, резка петли, закрепление коробки</t>
  </si>
  <si>
    <t>мешок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</si>
  <si>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__30_</t>
    </r>
    <r>
      <rPr>
        <sz val="12"/>
        <color theme="1"/>
        <rFont val="Times New Roman"/>
        <family val="1"/>
        <charset val="204"/>
      </rPr>
      <t>»      май 2018г.</t>
    </r>
  </si>
  <si>
    <t>Ремонт входной двери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</si>
  <si>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</t>
    </r>
    <r>
      <rPr>
        <sz val="12"/>
        <color theme="1"/>
        <rFont val="Times New Roman"/>
        <family val="1"/>
        <charset val="204"/>
      </rPr>
      <t>»      февраль 2018г.</t>
    </r>
  </si>
  <si>
    <t>Осмотр стояка ЦО</t>
  </si>
  <si>
    <t>Запуск отопления</t>
  </si>
  <si>
    <t>Продувка стояков ЦО</t>
  </si>
  <si>
    <t>Замена манометров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</si>
  <si>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октябрь 2018г.</t>
    </r>
  </si>
  <si>
    <t>Ремонт дверей, установка пружин и шпингалетов</t>
  </si>
  <si>
    <t>пружина</t>
  </si>
  <si>
    <t>шпингалет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</si>
  <si>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октябрь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</si>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</sst>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Wingdings 2"/>
      <family val="1"/>
      <charset val="2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19" fillId="0" borderId="0" xfId="0" applyFont="1"/>
    <xf numFmtId="0" fontId="20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102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99</v>
      </c>
      <c r="B35" s="7" t="s">
        <v>48</v>
      </c>
      <c r="C35" s="7">
        <v>1</v>
      </c>
      <c r="D35" s="7">
        <v>2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 t="s">
        <v>66</v>
      </c>
      <c r="E48" s="36">
        <f t="shared" si="1"/>
        <v>9.6734399999999994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119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116</v>
      </c>
      <c r="B35" s="7" t="s">
        <v>48</v>
      </c>
      <c r="C35" s="7">
        <v>2</v>
      </c>
      <c r="D35" s="7">
        <v>1</v>
      </c>
      <c r="E35" s="7">
        <v>200.04</v>
      </c>
      <c r="F35" s="22">
        <f t="shared" ref="F35:F44" si="0">C35*D35*E35</f>
        <v>400.08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131.61599999999999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531.70000000000005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68" t="s">
        <v>117</v>
      </c>
      <c r="B56" s="69"/>
      <c r="C56" s="70"/>
      <c r="D56" s="40">
        <v>2</v>
      </c>
      <c r="E56" s="41">
        <v>65</v>
      </c>
      <c r="F56" s="41">
        <f t="shared" ref="F56:F64" si="2">D56*E56</f>
        <v>130</v>
      </c>
    </row>
    <row r="57" spans="1:8" ht="30" customHeight="1" thickBot="1">
      <c r="A57" s="68" t="s">
        <v>118</v>
      </c>
      <c r="B57" s="69"/>
      <c r="C57" s="70"/>
      <c r="D57" s="40">
        <v>4</v>
      </c>
      <c r="E57" s="41">
        <v>30</v>
      </c>
      <c r="F57" s="41">
        <f t="shared" si="2"/>
        <v>120</v>
      </c>
    </row>
    <row r="58" spans="1:8" ht="30" customHeight="1" thickBot="1">
      <c r="A58" s="68" t="s">
        <v>80</v>
      </c>
      <c r="B58" s="69"/>
      <c r="C58" s="70"/>
      <c r="D58" s="40">
        <v>20</v>
      </c>
      <c r="E58" s="41">
        <v>0.4</v>
      </c>
      <c r="F58" s="41">
        <f t="shared" si="2"/>
        <v>8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258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789.7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58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/>
      <c r="B35" s="7"/>
      <c r="C35" s="7"/>
      <c r="D35" s="7"/>
      <c r="E35" s="7"/>
      <c r="F35" s="22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D40" sqref="D40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59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/>
      <c r="B56" s="69"/>
      <c r="C56" s="70"/>
      <c r="D56" s="40"/>
      <c r="E56" s="41"/>
      <c r="F56" s="41"/>
    </row>
    <row r="57" spans="1:8" ht="30" customHeight="1" thickBot="1">
      <c r="A57" s="68"/>
      <c r="B57" s="69"/>
      <c r="C57" s="70"/>
      <c r="D57" s="40"/>
      <c r="E57" s="41"/>
      <c r="F57" s="41">
        <f t="shared" ref="F57:F64" si="2">D57*E57</f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topLeftCell="A25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8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59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57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 ht="24" customHeight="1">
      <c r="A33" s="84" t="s">
        <v>8</v>
      </c>
      <c r="B33" s="86" t="s">
        <v>12</v>
      </c>
      <c r="C33" s="83"/>
      <c r="D33" s="83"/>
      <c r="E33" s="83"/>
    </row>
    <row r="34" spans="1:6" ht="15.75" thickBot="1">
      <c r="A34" s="85"/>
      <c r="B34" s="87"/>
      <c r="C34" s="83"/>
      <c r="D34" s="83"/>
      <c r="E34" s="83"/>
    </row>
    <row r="35" spans="1:6" ht="30" customHeight="1" thickBot="1">
      <c r="A35" s="13" t="s">
        <v>41</v>
      </c>
      <c r="B35" s="24">
        <f>SUM('1:12'!E51)</f>
        <v>7601.2699999999995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0" t="s">
        <v>42</v>
      </c>
      <c r="B39" s="81"/>
      <c r="C39" s="81"/>
      <c r="D39" s="24">
        <f>SUM('1:12'!F65)</f>
        <v>2608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10209.27</v>
      </c>
      <c r="D41" s="19"/>
      <c r="E41" s="19"/>
      <c r="F41" s="19"/>
    </row>
    <row r="42" spans="1:6" ht="15.75">
      <c r="A42" s="15"/>
    </row>
    <row r="43" spans="1:6" ht="60" customHeight="1">
      <c r="A43" s="79" t="s">
        <v>28</v>
      </c>
      <c r="B43" s="79"/>
      <c r="C43" s="79"/>
      <c r="D43" s="79"/>
      <c r="E43" s="79"/>
      <c r="F43" s="79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C7" sqref="C1:C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4">
      <c r="A1" s="53" t="s">
        <v>88</v>
      </c>
      <c r="B1" t="s">
        <v>49</v>
      </c>
      <c r="C1" t="s">
        <v>91</v>
      </c>
      <c r="D1" s="55" t="s">
        <v>66</v>
      </c>
    </row>
    <row r="2" spans="1:4">
      <c r="A2" s="53" t="s">
        <v>76</v>
      </c>
      <c r="B2" t="s">
        <v>79</v>
      </c>
      <c r="C2" t="s">
        <v>82</v>
      </c>
    </row>
    <row r="3" spans="1:4">
      <c r="A3" s="53" t="s">
        <v>73</v>
      </c>
      <c r="B3" t="s">
        <v>50</v>
      </c>
      <c r="C3" t="s">
        <v>83</v>
      </c>
    </row>
    <row r="4" spans="1:4">
      <c r="A4" s="53" t="s">
        <v>114</v>
      </c>
      <c r="B4" t="s">
        <v>107</v>
      </c>
      <c r="C4" t="s">
        <v>95</v>
      </c>
    </row>
    <row r="5" spans="1:4">
      <c r="A5" s="53" t="s">
        <v>72</v>
      </c>
      <c r="B5" t="s">
        <v>69</v>
      </c>
      <c r="C5" t="s">
        <v>53</v>
      </c>
    </row>
    <row r="6" spans="1:4">
      <c r="A6" s="53" t="s">
        <v>112</v>
      </c>
      <c r="B6" t="s">
        <v>62</v>
      </c>
      <c r="C6" t="s">
        <v>86</v>
      </c>
    </row>
    <row r="7" spans="1:4">
      <c r="A7" s="53" t="s">
        <v>98</v>
      </c>
      <c r="B7" t="s">
        <v>48</v>
      </c>
      <c r="C7" t="s">
        <v>93</v>
      </c>
    </row>
    <row r="8" spans="1:4">
      <c r="A8" s="53" t="s">
        <v>78</v>
      </c>
      <c r="C8" t="s">
        <v>107</v>
      </c>
    </row>
    <row r="9" spans="1:4">
      <c r="A9" s="53" t="s">
        <v>60</v>
      </c>
      <c r="C9" t="s">
        <v>96</v>
      </c>
    </row>
    <row r="10" spans="1:4">
      <c r="A10" s="53" t="s">
        <v>111</v>
      </c>
      <c r="C10" t="s">
        <v>94</v>
      </c>
    </row>
    <row r="11" spans="1:4">
      <c r="A11" s="53" t="s">
        <v>65</v>
      </c>
      <c r="C11" t="s">
        <v>117</v>
      </c>
    </row>
    <row r="12" spans="1:4">
      <c r="A12" s="53" t="s">
        <v>75</v>
      </c>
      <c r="C12" t="s">
        <v>80</v>
      </c>
    </row>
    <row r="13" spans="1:4">
      <c r="A13" s="53" t="s">
        <v>61</v>
      </c>
      <c r="C13" t="s">
        <v>92</v>
      </c>
    </row>
    <row r="14" spans="1:4">
      <c r="A14" s="53" t="s">
        <v>87</v>
      </c>
      <c r="C14" t="s">
        <v>52</v>
      </c>
    </row>
    <row r="15" spans="1:4">
      <c r="A15" s="53" t="s">
        <v>47</v>
      </c>
      <c r="C15" t="s">
        <v>81</v>
      </c>
    </row>
    <row r="16" spans="1:4" ht="30">
      <c r="A16" s="53" t="s">
        <v>84</v>
      </c>
      <c r="C16" t="s">
        <v>118</v>
      </c>
    </row>
    <row r="17" spans="1:1" ht="30">
      <c r="A17" s="53" t="s">
        <v>77</v>
      </c>
    </row>
    <row r="18" spans="1:1">
      <c r="A18" s="53" t="s">
        <v>113</v>
      </c>
    </row>
    <row r="19" spans="1:1">
      <c r="A19" s="53" t="s">
        <v>44</v>
      </c>
    </row>
    <row r="20" spans="1:1">
      <c r="A20" s="53" t="s">
        <v>68</v>
      </c>
    </row>
    <row r="21" spans="1:1">
      <c r="A21" s="53" t="s">
        <v>103</v>
      </c>
    </row>
    <row r="22" spans="1:1">
      <c r="A22" s="53" t="s">
        <v>100</v>
      </c>
    </row>
    <row r="23" spans="1:1">
      <c r="A23" s="53" t="s">
        <v>109</v>
      </c>
    </row>
    <row r="24" spans="1:1">
      <c r="A24" s="53" t="s">
        <v>116</v>
      </c>
    </row>
    <row r="25" spans="1:1" ht="30">
      <c r="A25" s="53" t="s">
        <v>106</v>
      </c>
    </row>
    <row r="26" spans="1:1">
      <c r="A26" s="53" t="s">
        <v>99</v>
      </c>
    </row>
    <row r="27" spans="1:1">
      <c r="A27" s="53" t="s">
        <v>105</v>
      </c>
    </row>
    <row r="28" spans="1:1">
      <c r="A28" s="53" t="s">
        <v>45</v>
      </c>
    </row>
    <row r="29" spans="1:1" ht="30">
      <c r="A29" s="53" t="s">
        <v>101</v>
      </c>
    </row>
    <row r="30" spans="1:1" ht="30">
      <c r="A30" s="53" t="s">
        <v>63</v>
      </c>
    </row>
    <row r="31" spans="1:1">
      <c r="A31" s="53" t="s">
        <v>97</v>
      </c>
    </row>
    <row r="32" spans="1:1">
      <c r="A32" s="53" t="s">
        <v>46</v>
      </c>
    </row>
    <row r="33" spans="1:1">
      <c r="A33" s="53" t="s">
        <v>104</v>
      </c>
    </row>
  </sheetData>
  <sortState ref="C1:C33">
    <sortCondition ref="C7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9" sqref="J9"/>
    </sheetView>
  </sheetViews>
  <sheetFormatPr defaultRowHeight="15"/>
  <cols>
    <col min="1" max="1" width="28.85546875" customWidth="1"/>
    <col min="7" max="7" width="10.7109375" customWidth="1"/>
    <col min="8" max="9" width="15" customWidth="1"/>
    <col min="10" max="10" width="12" customWidth="1"/>
    <col min="11" max="11" width="15" customWidth="1"/>
  </cols>
  <sheetData>
    <row r="1" spans="1:11" ht="15" customHeight="1">
      <c r="A1" s="92" t="s">
        <v>8</v>
      </c>
      <c r="B1" s="92" t="s">
        <v>9</v>
      </c>
      <c r="C1" s="92" t="s">
        <v>10</v>
      </c>
      <c r="D1" s="92" t="s">
        <v>40</v>
      </c>
      <c r="E1" s="92" t="s">
        <v>11</v>
      </c>
      <c r="F1" s="94" t="s">
        <v>12</v>
      </c>
      <c r="G1" s="88" t="s">
        <v>120</v>
      </c>
      <c r="H1" s="90" t="s">
        <v>121</v>
      </c>
      <c r="I1" s="90" t="s">
        <v>122</v>
      </c>
      <c r="J1" s="90" t="s">
        <v>123</v>
      </c>
      <c r="K1" s="90" t="s">
        <v>124</v>
      </c>
    </row>
    <row r="2" spans="1:11" ht="48" customHeight="1" thickBot="1">
      <c r="A2" s="93"/>
      <c r="B2" s="93"/>
      <c r="C2" s="93"/>
      <c r="D2" s="93"/>
      <c r="E2" s="93"/>
      <c r="F2" s="95"/>
      <c r="G2" s="89"/>
      <c r="H2" s="91"/>
      <c r="I2" s="91"/>
      <c r="J2" s="91"/>
      <c r="K2" s="91"/>
    </row>
    <row r="3" spans="1:11" ht="16.5" thickBot="1">
      <c r="A3" s="6" t="s">
        <v>99</v>
      </c>
      <c r="B3" s="7" t="s">
        <v>48</v>
      </c>
      <c r="C3" s="7">
        <v>1</v>
      </c>
      <c r="D3" s="7">
        <v>2</v>
      </c>
      <c r="E3" s="7">
        <v>403.06</v>
      </c>
      <c r="F3" s="22">
        <f t="shared" ref="F3:F8" si="0">C3*D3*E3</f>
        <v>806.12</v>
      </c>
      <c r="G3" s="62">
        <f>IF('1'!$E$48=0,'1'!$E$49,'1'!$E$48)</f>
        <v>9.6734399999999994</v>
      </c>
      <c r="H3" s="63">
        <f>'1'!$D$50</f>
        <v>0</v>
      </c>
      <c r="I3" s="63">
        <f t="shared" ref="I3" si="1">F3+G3+H3</f>
        <v>815.79344000000003</v>
      </c>
      <c r="J3" s="63">
        <f>'1'!$F$65</f>
        <v>0</v>
      </c>
      <c r="K3" s="63">
        <f>'1'!$C$67</f>
        <v>815.79</v>
      </c>
    </row>
    <row r="4" spans="1:11" ht="16.5" thickBot="1">
      <c r="A4" s="6" t="s">
        <v>109</v>
      </c>
      <c r="B4" s="7" t="s">
        <v>48</v>
      </c>
      <c r="C4" s="7">
        <v>1</v>
      </c>
      <c r="D4" s="7">
        <v>1</v>
      </c>
      <c r="E4" s="7">
        <v>200.04</v>
      </c>
      <c r="F4" s="22">
        <f t="shared" si="0"/>
        <v>200.04</v>
      </c>
      <c r="G4" s="62">
        <f>IF('2'!$E$48=0,'2'!$E$49,'2'!$E$48)</f>
        <v>0</v>
      </c>
      <c r="H4" s="63">
        <f>'2'!$D$50</f>
        <v>0</v>
      </c>
      <c r="I4" s="63">
        <f t="shared" ref="I4:I15" si="2">F4+G4+H4</f>
        <v>200.04</v>
      </c>
      <c r="J4" s="63">
        <f>'2'!$F$65</f>
        <v>0</v>
      </c>
      <c r="K4" s="63">
        <f>'2'!$C$67</f>
        <v>200.04</v>
      </c>
    </row>
    <row r="5" spans="1:11" ht="32.25" thickBot="1">
      <c r="A5" s="6" t="s">
        <v>73</v>
      </c>
      <c r="B5" s="7" t="s">
        <v>48</v>
      </c>
      <c r="C5" s="7">
        <v>1</v>
      </c>
      <c r="D5" s="7">
        <v>1</v>
      </c>
      <c r="E5" s="7">
        <v>403.06</v>
      </c>
      <c r="F5" s="22">
        <f t="shared" si="0"/>
        <v>403.06</v>
      </c>
      <c r="G5" s="62">
        <f>IF('3'!$E$48=0,'3'!$E$49,'3'!$E$48)</f>
        <v>4.8367199999999997</v>
      </c>
      <c r="H5" s="63">
        <f>'3'!$D$50</f>
        <v>0</v>
      </c>
      <c r="I5" s="63">
        <f t="shared" si="2"/>
        <v>407.89672000000002</v>
      </c>
      <c r="J5" s="63">
        <f>'3'!$F$65</f>
        <v>0</v>
      </c>
      <c r="K5" s="63">
        <f>'3'!$C$67</f>
        <v>407.9</v>
      </c>
    </row>
    <row r="6" spans="1:11" ht="48" thickBot="1">
      <c r="A6" s="6" t="s">
        <v>84</v>
      </c>
      <c r="B6" s="7" t="s">
        <v>49</v>
      </c>
      <c r="C6" s="7">
        <v>15</v>
      </c>
      <c r="D6" s="7">
        <v>0.3</v>
      </c>
      <c r="E6" s="7">
        <v>200.04</v>
      </c>
      <c r="F6" s="22">
        <f t="shared" si="0"/>
        <v>900.18</v>
      </c>
      <c r="G6" s="62">
        <f>IF('4'!$E$48=0,'4'!$E$49,'4'!$E$48)</f>
        <v>0</v>
      </c>
      <c r="H6" s="63">
        <f>'4'!$D$50</f>
        <v>278.036</v>
      </c>
      <c r="I6" s="63">
        <f t="shared" si="2"/>
        <v>1178.2159999999999</v>
      </c>
      <c r="J6" s="63">
        <f>'4'!$F$65</f>
        <v>490</v>
      </c>
      <c r="K6" s="63">
        <f>'4'!$C$67</f>
        <v>1668.22</v>
      </c>
    </row>
    <row r="7" spans="1:11" ht="16.5" thickBot="1">
      <c r="A7" s="6" t="s">
        <v>105</v>
      </c>
      <c r="B7" s="7" t="s">
        <v>48</v>
      </c>
      <c r="C7" s="7">
        <v>1</v>
      </c>
      <c r="D7" s="7">
        <v>1</v>
      </c>
      <c r="E7" s="7">
        <v>200.04</v>
      </c>
      <c r="F7" s="22">
        <f t="shared" si="0"/>
        <v>200.04</v>
      </c>
      <c r="G7" s="62">
        <f>IF('5'!$E$48=0,'5'!$E$49,'5'!$E$48)</f>
        <v>0</v>
      </c>
      <c r="H7" s="63">
        <f>'5'!$D$50</f>
        <v>0</v>
      </c>
      <c r="I7" s="63">
        <f t="shared" si="2"/>
        <v>200.04</v>
      </c>
      <c r="J7" s="63">
        <f>'5'!$F$65</f>
        <v>0</v>
      </c>
      <c r="K7" s="63">
        <f>'5'!$C$67</f>
        <v>200.04</v>
      </c>
    </row>
    <row r="8" spans="1:11" ht="48" thickBot="1">
      <c r="A8" s="6" t="s">
        <v>106</v>
      </c>
      <c r="B8" s="7" t="s">
        <v>48</v>
      </c>
      <c r="C8" s="7">
        <v>1</v>
      </c>
      <c r="D8" s="7">
        <v>1</v>
      </c>
      <c r="E8" s="7">
        <v>200.04</v>
      </c>
      <c r="F8" s="22">
        <f t="shared" si="0"/>
        <v>200.04</v>
      </c>
      <c r="G8" s="62">
        <f>IF('6'!$E$48=0,'6'!$E$49,'6'!$E$48)</f>
        <v>0</v>
      </c>
      <c r="H8" s="63">
        <f>'6'!$D$50</f>
        <v>0</v>
      </c>
      <c r="I8" s="63">
        <f t="shared" si="2"/>
        <v>200.04</v>
      </c>
      <c r="J8" s="63">
        <f>'6'!$F$65</f>
        <v>0</v>
      </c>
      <c r="K8" s="63">
        <f>'6'!$C$67</f>
        <v>200.04</v>
      </c>
    </row>
    <row r="9" spans="1:11" ht="32.25" thickBot="1">
      <c r="A9" s="6" t="s">
        <v>73</v>
      </c>
      <c r="B9" s="7" t="s">
        <v>48</v>
      </c>
      <c r="C9" s="7">
        <v>2</v>
      </c>
      <c r="D9" s="7">
        <v>0.4</v>
      </c>
      <c r="E9" s="7">
        <v>403.06</v>
      </c>
      <c r="F9" s="22">
        <f t="shared" ref="F9:F15" si="3">C9*D9*E9</f>
        <v>322.44800000000004</v>
      </c>
      <c r="G9" s="62">
        <f>IF('7'!$E$48=0,'7'!$E$49,'7'!$E$48)</f>
        <v>17.170356000000002</v>
      </c>
      <c r="H9" s="63">
        <f>'7'!$D$50</f>
        <v>661.60667120000005</v>
      </c>
      <c r="I9" s="63">
        <f>F9+G9+H9+F10+F11+F12</f>
        <v>2109.6400272000001</v>
      </c>
      <c r="J9" s="63">
        <f>'7'!$F$65</f>
        <v>1860</v>
      </c>
      <c r="K9" s="63">
        <f>'7'!$C$67</f>
        <v>3969.6400000000003</v>
      </c>
    </row>
    <row r="10" spans="1:11" ht="32.25" thickBot="1">
      <c r="A10" s="6" t="s">
        <v>97</v>
      </c>
      <c r="B10" s="7" t="s">
        <v>48</v>
      </c>
      <c r="C10" s="7">
        <v>1</v>
      </c>
      <c r="D10" s="7">
        <v>1</v>
      </c>
      <c r="E10" s="7">
        <v>403.06</v>
      </c>
      <c r="F10" s="22">
        <f t="shared" si="3"/>
        <v>403.06</v>
      </c>
      <c r="G10" s="62"/>
      <c r="H10" s="63"/>
      <c r="I10" s="63"/>
      <c r="J10" s="63"/>
      <c r="K10" s="63"/>
    </row>
    <row r="11" spans="1:11" ht="32.25" thickBot="1">
      <c r="A11" s="6" t="s">
        <v>88</v>
      </c>
      <c r="B11" s="6" t="s">
        <v>69</v>
      </c>
      <c r="C11" s="6">
        <v>1.5</v>
      </c>
      <c r="D11" s="6">
        <v>0.5</v>
      </c>
      <c r="E11" s="6">
        <v>403.06</v>
      </c>
      <c r="F11" s="22">
        <f t="shared" si="3"/>
        <v>302.29500000000002</v>
      </c>
      <c r="G11" s="62"/>
      <c r="H11" s="63"/>
      <c r="I11" s="63"/>
      <c r="J11" s="63"/>
      <c r="K11" s="63"/>
    </row>
    <row r="12" spans="1:11" ht="32.25" thickBot="1">
      <c r="A12" s="6" t="s">
        <v>98</v>
      </c>
      <c r="B12" s="6" t="s">
        <v>48</v>
      </c>
      <c r="C12" s="6">
        <v>1</v>
      </c>
      <c r="D12" s="6">
        <v>1</v>
      </c>
      <c r="E12" s="6">
        <v>403.06</v>
      </c>
      <c r="F12" s="22">
        <f t="shared" si="3"/>
        <v>403.06</v>
      </c>
      <c r="G12" s="62"/>
      <c r="H12" s="63"/>
      <c r="I12" s="63"/>
      <c r="J12" s="63"/>
      <c r="K12" s="63"/>
    </row>
    <row r="13" spans="1:11" ht="16.5" thickBot="1">
      <c r="A13" s="6" t="s">
        <v>114</v>
      </c>
      <c r="B13" s="7" t="s">
        <v>48</v>
      </c>
      <c r="C13" s="7">
        <v>6</v>
      </c>
      <c r="D13" s="7">
        <v>0.4</v>
      </c>
      <c r="E13" s="7">
        <v>403.06</v>
      </c>
      <c r="F13" s="22">
        <f t="shared" si="3"/>
        <v>967.34400000000016</v>
      </c>
      <c r="G13" s="62">
        <f>IF('8'!$E$48=0,'8'!$E$49,'8'!$E$48)</f>
        <v>11.608128000000002</v>
      </c>
      <c r="H13" s="63">
        <f>'8'!$D$50</f>
        <v>0</v>
      </c>
      <c r="I13" s="63">
        <f t="shared" si="2"/>
        <v>978.95212800000013</v>
      </c>
      <c r="J13" s="63">
        <f>'8'!$F$65</f>
        <v>0</v>
      </c>
      <c r="K13" s="63">
        <f>'8'!$C$67</f>
        <v>978.95</v>
      </c>
    </row>
    <row r="14" spans="1:11" ht="16.5" thickBot="1">
      <c r="A14" s="6" t="s">
        <v>114</v>
      </c>
      <c r="B14" s="7" t="s">
        <v>48</v>
      </c>
      <c r="C14" s="7">
        <v>6</v>
      </c>
      <c r="D14" s="7">
        <v>0.4</v>
      </c>
      <c r="E14" s="7">
        <v>403.06</v>
      </c>
      <c r="F14" s="22">
        <f t="shared" si="3"/>
        <v>967.34400000000016</v>
      </c>
      <c r="G14" s="62">
        <f>IF('9'!$E$48=0,'9'!$E$49,'9'!$E$48)</f>
        <v>11.608128000000002</v>
      </c>
      <c r="H14" s="63">
        <f>'9'!$D$50</f>
        <v>0</v>
      </c>
      <c r="I14" s="63">
        <f t="shared" si="2"/>
        <v>978.95212800000013</v>
      </c>
      <c r="J14" s="63">
        <f>'9'!$F$65</f>
        <v>0</v>
      </c>
      <c r="K14" s="63">
        <f>'9'!$C$67</f>
        <v>978.95</v>
      </c>
    </row>
    <row r="15" spans="1:11" ht="32.25" thickBot="1">
      <c r="A15" s="6" t="s">
        <v>116</v>
      </c>
      <c r="B15" s="7" t="s">
        <v>48</v>
      </c>
      <c r="C15" s="7">
        <v>2</v>
      </c>
      <c r="D15" s="7">
        <v>1</v>
      </c>
      <c r="E15" s="7">
        <v>200.04</v>
      </c>
      <c r="F15" s="22">
        <f t="shared" si="3"/>
        <v>400.08</v>
      </c>
      <c r="G15" s="62">
        <f>IF('10'!$E$48=0,'10'!$E$49,'10'!$E$48)</f>
        <v>0</v>
      </c>
      <c r="H15" s="63">
        <f>'10'!$D$50</f>
        <v>131.61599999999999</v>
      </c>
      <c r="I15" s="63">
        <f t="shared" si="2"/>
        <v>531.69599999999991</v>
      </c>
      <c r="J15" s="63">
        <f>'10'!$F$65</f>
        <v>258</v>
      </c>
      <c r="K15" s="63">
        <f>'10'!$C$67</f>
        <v>789.7</v>
      </c>
    </row>
    <row r="16" spans="1:11" ht="16.5" thickBot="1">
      <c r="G16" s="62">
        <f>SUM(G3:G15)</f>
        <v>54.896772000000006</v>
      </c>
      <c r="H16" s="62">
        <f t="shared" ref="H16:K16" si="4">SUM(H3:H15)</f>
        <v>1071.2586712</v>
      </c>
      <c r="I16" s="62">
        <f t="shared" si="4"/>
        <v>7601.2664432000001</v>
      </c>
      <c r="J16" s="62">
        <f t="shared" si="4"/>
        <v>2608</v>
      </c>
      <c r="K16" s="62">
        <f t="shared" si="4"/>
        <v>10209.270000000002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A3:A15">
      <formula1>Наим_работ</formula1>
    </dataValidation>
    <dataValidation type="list" allowBlank="1" showInputMessage="1" showErrorMessage="1" sqref="B3:B15">
      <formula1>Ед_изм</formula1>
    </dataValidation>
  </dataValidations>
  <pageMargins left="0.17" right="0.17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110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109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L28" sqref="L2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70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71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73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4" t="s">
        <v>24</v>
      </c>
      <c r="E55" s="54" t="s">
        <v>25</v>
      </c>
      <c r="F55" s="54" t="s">
        <v>26</v>
      </c>
    </row>
    <row r="56" spans="1:8" ht="30" customHeight="1" thickBot="1">
      <c r="A56" s="68" t="s">
        <v>74</v>
      </c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7:B44 B35">
      <formula1>Ед_изм</formula1>
    </dataValidation>
    <dataValidation type="list" allowBlank="1" showInputMessage="1" showErrorMessage="1" sqref="A37:A44 A35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85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84</v>
      </c>
      <c r="B35" s="7" t="s">
        <v>49</v>
      </c>
      <c r="C35" s="7">
        <v>15</v>
      </c>
      <c r="D35" s="7">
        <v>0.3</v>
      </c>
      <c r="E35" s="7">
        <v>200.04</v>
      </c>
      <c r="F35" s="22">
        <f t="shared" ref="F35:F44" si="0">C35*D35*E35</f>
        <v>900.18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278.036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1178.22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68" t="s">
        <v>86</v>
      </c>
      <c r="B56" s="69"/>
      <c r="C56" s="70"/>
      <c r="D56" s="40">
        <v>1</v>
      </c>
      <c r="E56" s="41">
        <v>490</v>
      </c>
      <c r="F56" s="41">
        <f t="shared" ref="F56:F64" si="2">D56*E56</f>
        <v>490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490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1668.22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67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105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108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106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5" zoomScaleNormal="100" workbookViewId="0">
      <selection activeCell="F38" sqref="F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89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90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73</v>
      </c>
      <c r="B35" s="7" t="s">
        <v>48</v>
      </c>
      <c r="C35" s="7">
        <v>2</v>
      </c>
      <c r="D35" s="7">
        <v>0.4</v>
      </c>
      <c r="E35" s="7">
        <v>403.06</v>
      </c>
      <c r="F35" s="22">
        <f>C35*D35*E35</f>
        <v>322.44800000000004</v>
      </c>
    </row>
    <row r="36" spans="1:6" ht="30" customHeight="1" thickBot="1">
      <c r="A36" s="6" t="s">
        <v>97</v>
      </c>
      <c r="B36" s="7" t="s">
        <v>48</v>
      </c>
      <c r="C36" s="7">
        <v>1</v>
      </c>
      <c r="D36" s="7">
        <v>1</v>
      </c>
      <c r="E36" s="7">
        <v>403.06</v>
      </c>
      <c r="F36" s="22">
        <f>C36*D36*E36</f>
        <v>403.06</v>
      </c>
    </row>
    <row r="37" spans="1:6" ht="30" customHeight="1" thickBot="1">
      <c r="A37" s="6" t="s">
        <v>88</v>
      </c>
      <c r="B37" s="6" t="s">
        <v>69</v>
      </c>
      <c r="C37" s="6">
        <v>1.5</v>
      </c>
      <c r="D37" s="6">
        <v>0.5</v>
      </c>
      <c r="E37" s="6">
        <v>403.06</v>
      </c>
      <c r="F37" s="22">
        <f>C37*D37*E37</f>
        <v>302.29500000000002</v>
      </c>
    </row>
    <row r="38" spans="1:6" ht="30" customHeight="1" thickBot="1">
      <c r="A38" s="6" t="s">
        <v>98</v>
      </c>
      <c r="B38" s="6" t="s">
        <v>48</v>
      </c>
      <c r="C38" s="6">
        <v>1</v>
      </c>
      <c r="D38" s="6">
        <v>1</v>
      </c>
      <c r="E38" s="6">
        <v>403.06</v>
      </c>
      <c r="F38" s="22">
        <f>C38*D38*E38</f>
        <v>403.06</v>
      </c>
    </row>
    <row r="39" spans="1:6" ht="30" customHeight="1"/>
    <row r="40" spans="1:6" ht="30" customHeight="1" thickBot="1">
      <c r="A40" s="6"/>
      <c r="B40" s="6"/>
      <c r="C40" s="6"/>
      <c r="D40" s="6"/>
      <c r="E40" s="6"/>
      <c r="F40" s="22">
        <f t="shared" ref="F40:F44" si="0">C40*D40*E40</f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17.170356000000002</v>
      </c>
    </row>
    <row r="50" spans="1:8" ht="30" customHeight="1" thickBot="1">
      <c r="A50" s="21" t="s">
        <v>51</v>
      </c>
      <c r="B50" s="21"/>
      <c r="C50" s="37">
        <v>0.2</v>
      </c>
      <c r="D50" s="74">
        <f>(SUM(F35:F44)+SUM(E46:E49)+F65)*C50</f>
        <v>661.60667120000005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ROUND(SUM(F35:F44),4)+ROUND(SUM(D46:E50),4)</f>
        <v>2109.6400000000003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8" t="s">
        <v>53</v>
      </c>
      <c r="B56" s="69"/>
      <c r="C56" s="70"/>
      <c r="D56" s="40">
        <v>2</v>
      </c>
      <c r="E56" s="41">
        <v>380</v>
      </c>
      <c r="F56" s="41">
        <f t="shared" ref="F56:F64" si="2">D56*E56</f>
        <v>760</v>
      </c>
    </row>
    <row r="57" spans="1:8" ht="30" customHeight="1" thickBot="1">
      <c r="A57" s="68" t="s">
        <v>92</v>
      </c>
      <c r="B57" s="69"/>
      <c r="C57" s="70"/>
      <c r="D57" s="40">
        <v>1.5</v>
      </c>
      <c r="E57" s="41">
        <v>100</v>
      </c>
      <c r="F57" s="41">
        <f t="shared" si="2"/>
        <v>150</v>
      </c>
    </row>
    <row r="58" spans="1:8" ht="30" customHeight="1" thickBot="1">
      <c r="A58" s="68" t="s">
        <v>93</v>
      </c>
      <c r="B58" s="69"/>
      <c r="C58" s="70"/>
      <c r="D58" s="40">
        <v>1</v>
      </c>
      <c r="E58" s="41">
        <v>100</v>
      </c>
      <c r="F58" s="41">
        <f t="shared" si="2"/>
        <v>100</v>
      </c>
    </row>
    <row r="59" spans="1:8" ht="30" customHeight="1" thickBot="1">
      <c r="A59" s="68" t="s">
        <v>94</v>
      </c>
      <c r="B59" s="69"/>
      <c r="C59" s="70"/>
      <c r="D59" s="40">
        <v>1</v>
      </c>
      <c r="E59" s="41">
        <v>210</v>
      </c>
      <c r="F59" s="41">
        <f t="shared" si="2"/>
        <v>210</v>
      </c>
    </row>
    <row r="60" spans="1:8" ht="30" customHeight="1" thickBot="1">
      <c r="A60" s="68" t="s">
        <v>95</v>
      </c>
      <c r="B60" s="69"/>
      <c r="C60" s="70"/>
      <c r="D60" s="40">
        <v>1</v>
      </c>
      <c r="E60" s="41">
        <v>150</v>
      </c>
      <c r="F60" s="41">
        <f t="shared" si="2"/>
        <v>150</v>
      </c>
    </row>
    <row r="61" spans="1:8" ht="30" customHeight="1" thickBot="1">
      <c r="A61" s="68" t="s">
        <v>96</v>
      </c>
      <c r="B61" s="69"/>
      <c r="C61" s="70"/>
      <c r="D61" s="40">
        <v>2</v>
      </c>
      <c r="E61" s="41">
        <v>180</v>
      </c>
      <c r="F61" s="41">
        <f t="shared" si="2"/>
        <v>360</v>
      </c>
    </row>
    <row r="62" spans="1:8" ht="30" customHeight="1" thickBot="1">
      <c r="A62" s="68" t="s">
        <v>91</v>
      </c>
      <c r="B62" s="69"/>
      <c r="C62" s="70"/>
      <c r="D62" s="40">
        <v>1</v>
      </c>
      <c r="E62" s="41">
        <v>130</v>
      </c>
      <c r="F62" s="41">
        <f t="shared" si="2"/>
        <v>130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1860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3969.6400000000003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40:A44 A35:A38">
      <formula1>Наим_работ</formula1>
    </dataValidation>
    <dataValidation type="list" allowBlank="1" showInputMessage="1" showErrorMessage="1" sqref="B40:B44 B35:B38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115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114</v>
      </c>
      <c r="B35" s="7" t="s">
        <v>48</v>
      </c>
      <c r="C35" s="7">
        <v>6</v>
      </c>
      <c r="D35" s="7">
        <v>0.4</v>
      </c>
      <c r="E35" s="7">
        <v>403.06</v>
      </c>
      <c r="F35" s="22">
        <f t="shared" ref="F35:F44" si="0">C35*D35*E35</f>
        <v>967.34400000000016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11.608128000000002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978.95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978.95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5" t="s">
        <v>3</v>
      </c>
      <c r="B5" s="65"/>
      <c r="C5" s="65"/>
      <c r="D5" s="65"/>
      <c r="E5" s="65"/>
      <c r="F5" s="65"/>
    </row>
    <row r="7" spans="1:6" ht="27">
      <c r="A7" s="65" t="s">
        <v>4</v>
      </c>
      <c r="B7" s="65"/>
      <c r="C7" s="65"/>
      <c r="D7" s="65"/>
      <c r="E7" s="65"/>
      <c r="F7" s="65"/>
    </row>
    <row r="9" spans="1:6" ht="26.25">
      <c r="A9" s="2"/>
    </row>
    <row r="11" spans="1:6" ht="15.75">
      <c r="A11" s="4" t="s">
        <v>5</v>
      </c>
      <c r="B11" s="30"/>
      <c r="C11" s="66" t="s">
        <v>115</v>
      </c>
      <c r="D11" s="66"/>
      <c r="E11" s="66"/>
      <c r="F11" s="66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7" t="s">
        <v>36</v>
      </c>
      <c r="B27" s="67"/>
      <c r="C27" s="67"/>
      <c r="D27" s="67"/>
      <c r="E27" s="67"/>
      <c r="F27" s="67"/>
    </row>
    <row r="29" spans="1:6">
      <c r="A29" s="64"/>
      <c r="B29" s="64"/>
      <c r="C29" s="64"/>
      <c r="D29" s="64"/>
      <c r="E29" s="64"/>
      <c r="F29" s="64"/>
    </row>
    <row r="30" spans="1:6">
      <c r="A30" s="64"/>
      <c r="B30" s="64"/>
      <c r="C30" s="64"/>
      <c r="D30" s="64"/>
      <c r="E30" s="64"/>
      <c r="F30" s="64"/>
    </row>
    <row r="31" spans="1:6" ht="22.5">
      <c r="A31" s="71" t="s">
        <v>7</v>
      </c>
      <c r="B31" s="71"/>
      <c r="C31" s="71"/>
      <c r="D31" s="71"/>
      <c r="E31" s="71"/>
      <c r="F31" s="71"/>
    </row>
    <row r="32" spans="1:6" ht="16.5" thickBot="1">
      <c r="A32" s="5"/>
    </row>
    <row r="33" spans="1:6">
      <c r="A33" s="72" t="s">
        <v>8</v>
      </c>
      <c r="B33" s="72" t="s">
        <v>9</v>
      </c>
      <c r="C33" s="72" t="s">
        <v>10</v>
      </c>
      <c r="D33" s="72" t="s">
        <v>40</v>
      </c>
      <c r="E33" s="72" t="s">
        <v>11</v>
      </c>
      <c r="F33" s="72" t="s">
        <v>12</v>
      </c>
    </row>
    <row r="34" spans="1:6" ht="29.25" customHeight="1" thickBot="1">
      <c r="A34" s="73"/>
      <c r="B34" s="73"/>
      <c r="C34" s="73"/>
      <c r="D34" s="73"/>
      <c r="E34" s="73"/>
      <c r="F34" s="73"/>
    </row>
    <row r="35" spans="1:6" ht="30" customHeight="1" thickBot="1">
      <c r="A35" s="6" t="s">
        <v>114</v>
      </c>
      <c r="B35" s="7" t="s">
        <v>48</v>
      </c>
      <c r="C35" s="7">
        <v>6</v>
      </c>
      <c r="D35" s="7">
        <v>0.4</v>
      </c>
      <c r="E35" s="7">
        <v>403.06</v>
      </c>
      <c r="F35" s="22">
        <f t="shared" ref="F35:F44" si="0">C35*D35*E35</f>
        <v>967.34400000000016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11.608128000000002</v>
      </c>
    </row>
    <row r="50" spans="1:8" ht="30" customHeight="1" thickBot="1">
      <c r="A50" s="21" t="s">
        <v>51</v>
      </c>
      <c r="B50" s="21"/>
      <c r="C50" s="37">
        <v>0</v>
      </c>
      <c r="D50" s="74">
        <f>(SUM(F35:F44)+SUM(E46:E49)+F65)*C50</f>
        <v>0</v>
      </c>
      <c r="E50" s="75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978.95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6" t="s">
        <v>23</v>
      </c>
      <c r="B55" s="77"/>
      <c r="C55" s="78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68"/>
      <c r="B56" s="69"/>
      <c r="C56" s="70"/>
      <c r="D56" s="40"/>
      <c r="E56" s="41"/>
      <c r="F56" s="41">
        <f t="shared" ref="F56:F64" si="2">D56*E56</f>
        <v>0</v>
      </c>
    </row>
    <row r="57" spans="1:8" ht="30" customHeight="1" thickBot="1">
      <c r="A57" s="68"/>
      <c r="B57" s="69"/>
      <c r="C57" s="70"/>
      <c r="D57" s="40"/>
      <c r="E57" s="41"/>
      <c r="F57" s="41">
        <f t="shared" si="2"/>
        <v>0</v>
      </c>
    </row>
    <row r="58" spans="1:8" ht="30" customHeight="1" thickBot="1">
      <c r="A58" s="68"/>
      <c r="B58" s="69"/>
      <c r="C58" s="70"/>
      <c r="D58" s="40"/>
      <c r="E58" s="41"/>
      <c r="F58" s="41">
        <f t="shared" si="2"/>
        <v>0</v>
      </c>
    </row>
    <row r="59" spans="1:8" ht="30" customHeight="1" thickBot="1">
      <c r="A59" s="68"/>
      <c r="B59" s="69"/>
      <c r="C59" s="70"/>
      <c r="D59" s="40"/>
      <c r="E59" s="41"/>
      <c r="F59" s="41">
        <f t="shared" si="2"/>
        <v>0</v>
      </c>
    </row>
    <row r="60" spans="1:8" ht="30" customHeight="1" thickBot="1">
      <c r="A60" s="68"/>
      <c r="B60" s="69"/>
      <c r="C60" s="70"/>
      <c r="D60" s="40"/>
      <c r="E60" s="41"/>
      <c r="F60" s="41">
        <f t="shared" si="2"/>
        <v>0</v>
      </c>
    </row>
    <row r="61" spans="1:8" ht="30" customHeight="1" thickBot="1">
      <c r="A61" s="68"/>
      <c r="B61" s="69"/>
      <c r="C61" s="70"/>
      <c r="D61" s="40"/>
      <c r="E61" s="41"/>
      <c r="F61" s="41">
        <f t="shared" si="2"/>
        <v>0</v>
      </c>
    </row>
    <row r="62" spans="1:8" ht="30" customHeight="1" thickBot="1">
      <c r="A62" s="68"/>
      <c r="B62" s="69"/>
      <c r="C62" s="70"/>
      <c r="D62" s="40"/>
      <c r="E62" s="41"/>
      <c r="F62" s="41">
        <f t="shared" si="2"/>
        <v>0</v>
      </c>
    </row>
    <row r="63" spans="1:8" ht="30" customHeight="1" thickBot="1">
      <c r="A63" s="68"/>
      <c r="B63" s="69"/>
      <c r="C63" s="70"/>
      <c r="D63" s="40"/>
      <c r="E63" s="41"/>
      <c r="F63" s="41">
        <f t="shared" si="2"/>
        <v>0</v>
      </c>
    </row>
    <row r="64" spans="1:8" ht="30" customHeight="1" thickBot="1">
      <c r="A64" s="68"/>
      <c r="B64" s="69"/>
      <c r="C64" s="70"/>
      <c r="D64" s="42"/>
      <c r="E64" s="43"/>
      <c r="F64" s="41">
        <f t="shared" si="2"/>
        <v>0</v>
      </c>
    </row>
    <row r="65" spans="1:6" ht="30" customHeight="1" thickBot="1">
      <c r="A65" s="80" t="s">
        <v>27</v>
      </c>
      <c r="B65" s="81"/>
      <c r="C65" s="82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978.95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2018 год</vt:lpstr>
      <vt:lpstr>Лист2</vt:lpstr>
      <vt:lpstr>Работы</vt:lpstr>
      <vt:lpstr>Галка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2018-12-04T11:58:51Z</cp:lastPrinted>
  <dcterms:created xsi:type="dcterms:W3CDTF">2018-09-26T08:15:46Z</dcterms:created>
  <dcterms:modified xsi:type="dcterms:W3CDTF">2018-12-04T11:58:53Z</dcterms:modified>
</cp:coreProperties>
</file>