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activeTab="5"/>
  </bookViews>
  <sheets>
    <sheet name="1" sheetId="37" r:id="rId1"/>
    <sheet name="2" sheetId="52" r:id="rId2"/>
    <sheet name="3" sheetId="39" r:id="rId3"/>
    <sheet name="4" sheetId="40" r:id="rId4"/>
    <sheet name="5" sheetId="56" r:id="rId5"/>
    <sheet name="2018 год" sheetId="16" r:id="rId6"/>
    <sheet name="Лист2" sheetId="29" r:id="rId7"/>
    <sheet name="Работы" sheetId="54" r:id="rId8"/>
  </sheets>
  <definedNames>
    <definedName name="Ед_изм">Лист2!$B$1:$B$7</definedName>
    <definedName name="Материал">Лист2!$C$1:$C$10</definedName>
    <definedName name="Наим_работ">Лист2!$A$1:$A$24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D39" i="16"/>
  <c r="B35"/>
  <c r="H6" i="54"/>
  <c r="I6"/>
  <c r="J6"/>
  <c r="K6"/>
  <c r="G6"/>
  <c r="K5"/>
  <c r="J5"/>
  <c r="H5"/>
  <c r="I5" s="1"/>
  <c r="G5"/>
  <c r="F5"/>
  <c r="F64" i="56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F35"/>
  <c r="K4" i="54"/>
  <c r="J4"/>
  <c r="H4"/>
  <c r="G4"/>
  <c r="K3"/>
  <c r="J3"/>
  <c r="H3"/>
  <c r="G3"/>
  <c r="F4"/>
  <c r="F3"/>
  <c r="F64" i="52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E51" i="56" l="1"/>
  <c r="C67" s="1"/>
  <c r="D50"/>
  <c r="I4" i="54"/>
  <c r="I3"/>
  <c r="E49" i="52"/>
  <c r="D50" s="1"/>
  <c r="E51" s="1"/>
  <c r="C67" s="1"/>
  <c r="F57" i="40"/>
  <c r="F44"/>
  <c r="F35"/>
  <c r="F36"/>
  <c r="F56" i="39"/>
  <c r="F57"/>
  <c r="F35"/>
  <c r="F36"/>
  <c r="F37"/>
  <c r="F35" i="37"/>
  <c r="F36"/>
  <c r="F44"/>
  <c r="F56"/>
  <c r="F57"/>
  <c r="F65" s="1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7"/>
  <c r="F63"/>
  <c r="F62"/>
  <c r="F61"/>
  <c r="F60"/>
  <c r="F59"/>
  <c r="F58"/>
  <c r="E48"/>
  <c r="E47"/>
  <c r="E46"/>
  <c r="F43"/>
  <c r="F42"/>
  <c r="F41"/>
  <c r="F40"/>
  <c r="F39"/>
  <c r="F38"/>
  <c r="F37"/>
  <c r="E49" i="40" l="1"/>
  <c r="D50" s="1"/>
  <c r="E49" i="39"/>
  <c r="D50" s="1"/>
  <c r="E49" i="37"/>
  <c r="D50" s="1"/>
  <c r="E51" i="40" l="1"/>
  <c r="C67" s="1"/>
  <c r="E51" i="39"/>
  <c r="C67" s="1"/>
  <c r="E51" i="37"/>
  <c r="C67" s="1"/>
  <c r="C41" i="16" l="1"/>
</calcChain>
</file>

<file path=xl/sharedStrings.xml><?xml version="1.0" encoding="utf-8"?>
<sst xmlns="http://schemas.openxmlformats.org/spreadsheetml/2006/main" count="345" uniqueCount="101">
  <si>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</si>
  <si>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</si>
  <si>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</si>
  <si>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</si>
  <si>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</si>
  <si>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</si>
  <si>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</si>
  <si>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</si>
  <si>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</si>
  <si>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</si>
  <si>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</si>
  <si>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</si>
  <si>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</si>
  <si>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</si>
  <si>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</si>
  <si>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</si>
  <si>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</si>
  <si>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</si>
  <si>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</si>
  <si>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</si>
  <si>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</si>
  <si>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</si>
  <si>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</si>
  <si>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</si>
  <si>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</si>
  <si>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</si>
  <si>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</si>
  <si>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</si>
  <si>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</si>
  <si>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</si>
  <si>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</si>
  <si>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</si>
  <si>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</si>
  <si>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</si>
  <si>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</si>
  <si>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</si>
  <si>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</si>
  <si>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</si>
  <si>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</si>
  <si>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</si>
  <si>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</si>
  <si>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</si>
  <si>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</si>
  <si>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</si>
  <si>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</si>
  <si>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</si>
  <si>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</si>
  <si>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</si>
  <si>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</si>
  <si>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</si>
  <si>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</si>
  <si>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</si>
  <si>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</si>
  <si>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</si>
  <si>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</si>
  <si>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</si>
  <si>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</si>
  <si>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t>Молодежная д 3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</si>
  <si>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</si>
  <si>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</si>
  <si>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</si>
  <si>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</si>
  <si>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</si>
  <si>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</si>
  <si>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Закрытие ЦО</t>
  </si>
  <si>
    <t>элев</t>
  </si>
  <si>
    <t>Пушкина д 8</t>
  </si>
  <si>
    <t>R</t>
  </si>
  <si>
    <t>Открытие ГВС после испытаний</t>
  </si>
  <si>
    <t>Закрытие ГВС</t>
  </si>
  <si>
    <t>Обход с ВДПО</t>
  </si>
  <si>
    <t>саморез</t>
  </si>
  <si>
    <t>уголок</t>
  </si>
  <si>
    <t>болт мебельный</t>
  </si>
  <si>
    <t>гайка</t>
  </si>
  <si>
    <t>кварт</t>
  </si>
  <si>
    <t>Сбивание сосулек</t>
  </si>
  <si>
    <t>пог.м</t>
  </si>
  <si>
    <t>Прочистка канализации</t>
  </si>
  <si>
    <t>Уборка чердачного помещения</t>
  </si>
  <si>
    <t>Установка петли под замок на люк</t>
  </si>
  <si>
    <t>Закрепление железа на слуховом окне</t>
  </si>
  <si>
    <t>мешок</t>
  </si>
  <si>
    <t>Закопана яма у дома</t>
  </si>
  <si>
    <t>Подсыпка двора отсевом</t>
  </si>
  <si>
    <t>отсев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</si>
  <si>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__21_</t>
    </r>
    <r>
      <rPr>
        <sz val="12"/>
        <color theme="1"/>
        <rFont val="Times New Roman"/>
        <family val="1"/>
        <charset val="204"/>
      </rPr>
      <t>»      сентябрь 2018г.</t>
    </r>
  </si>
  <si>
    <t>Замена счетчиков воды</t>
  </si>
  <si>
    <t>Запуск отопления</t>
  </si>
  <si>
    <t>Замена манометров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</si>
  <si>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_18__</t>
    </r>
    <r>
      <rPr>
        <sz val="12"/>
        <color theme="1"/>
        <rFont val="Times New Roman"/>
        <family val="1"/>
        <charset val="204"/>
      </rPr>
      <t>»      октябрь 2018г.</t>
    </r>
  </si>
  <si>
    <t>пружина</t>
  </si>
  <si>
    <t>Подгонка, ремонт дверей в подъезде, вставлено стекло, поставлены пружины</t>
  </si>
  <si>
    <t>Коэффициенты</t>
  </si>
  <si>
    <t>накладные расходы 20%</t>
  </si>
  <si>
    <t>ИТОГО трудозатрат</t>
  </si>
  <si>
    <t>Материалы</t>
  </si>
  <si>
    <t>Всего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</si>
  <si>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__19__</t>
    </r>
    <r>
      <rPr>
        <sz val="12"/>
        <color theme="1"/>
        <rFont val="Times New Roman"/>
        <family val="1"/>
        <charset val="204"/>
      </rPr>
      <t>»      сентябрь 2018г.</t>
    </r>
  </si>
  <si>
    <t>Пушкина д 8 кв 1</t>
  </si>
  <si>
    <t>Прочистка сложного засора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</si>
</sst>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86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 t="s">
        <v>84</v>
      </c>
      <c r="B35" s="7" t="s">
        <v>50</v>
      </c>
      <c r="C35" s="7">
        <v>12</v>
      </c>
      <c r="D35" s="7">
        <v>1</v>
      </c>
      <c r="E35" s="7">
        <v>200.04</v>
      </c>
      <c r="F35" s="22">
        <f t="shared" ref="F35:F44" si="0">C35*D35*E35</f>
        <v>2400.48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68">
        <f>(SUM(F35:F44)+SUM(E46:E49)+F65)*C50</f>
        <v>3960.096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6360.58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2" t="s">
        <v>85</v>
      </c>
      <c r="B56" s="63"/>
      <c r="C56" s="64"/>
      <c r="D56" s="40">
        <v>12</v>
      </c>
      <c r="E56" s="41">
        <v>1450</v>
      </c>
      <c r="F56" s="41">
        <f t="shared" ref="F56:F64" si="2">D56*E56</f>
        <v>17400</v>
      </c>
    </row>
    <row r="57" spans="1:8" ht="30" customHeight="1" thickBot="1">
      <c r="A57" s="62"/>
      <c r="B57" s="63"/>
      <c r="C57" s="64"/>
      <c r="D57" s="40"/>
      <c r="E57" s="41"/>
      <c r="F57" s="41">
        <f t="shared" si="2"/>
        <v>0</v>
      </c>
    </row>
    <row r="58" spans="1:8" ht="30" customHeight="1" thickBot="1">
      <c r="A58" s="62"/>
      <c r="B58" s="63"/>
      <c r="C58" s="64"/>
      <c r="D58" s="40"/>
      <c r="E58" s="41"/>
      <c r="F58" s="41">
        <f t="shared" si="2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2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2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2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2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2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2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17400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23760.58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90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 t="s">
        <v>89</v>
      </c>
      <c r="B35" s="7" t="s">
        <v>48</v>
      </c>
      <c r="C35" s="7">
        <v>6</v>
      </c>
      <c r="D35" s="7">
        <v>0.4</v>
      </c>
      <c r="E35" s="7">
        <v>403.06</v>
      </c>
      <c r="F35" s="22">
        <f t="shared" ref="F35:F44" si="0">C35*D35*E35</f>
        <v>967.34400000000016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11.608128000000002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978.95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54" t="s">
        <v>24</v>
      </c>
      <c r="E55" s="54" t="s">
        <v>25</v>
      </c>
      <c r="F55" s="54" t="s">
        <v>26</v>
      </c>
    </row>
    <row r="56" spans="1:8" ht="30" customHeight="1" thickBot="1">
      <c r="A56" s="62"/>
      <c r="B56" s="63"/>
      <c r="C56" s="64"/>
      <c r="D56" s="40"/>
      <c r="E56" s="41"/>
      <c r="F56" s="41">
        <f t="shared" ref="F56:F64" si="2">D56*E56</f>
        <v>0</v>
      </c>
    </row>
    <row r="57" spans="1:8" ht="30" customHeight="1" thickBot="1">
      <c r="A57" s="62"/>
      <c r="B57" s="63"/>
      <c r="C57" s="64"/>
      <c r="D57" s="40"/>
      <c r="E57" s="41"/>
      <c r="F57" s="41">
        <f t="shared" si="2"/>
        <v>0</v>
      </c>
    </row>
    <row r="58" spans="1:8" ht="30" customHeight="1" thickBot="1">
      <c r="A58" s="62"/>
      <c r="B58" s="63"/>
      <c r="C58" s="64"/>
      <c r="D58" s="40"/>
      <c r="E58" s="41"/>
      <c r="F58" s="41">
        <f t="shared" si="2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2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2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2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2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2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2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978.95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58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/>
      <c r="B35" s="7"/>
      <c r="C35" s="7"/>
      <c r="D35" s="7"/>
      <c r="E35" s="7"/>
      <c r="F35" s="22">
        <f t="shared" ref="F35:F43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2"/>
      <c r="B56" s="63"/>
      <c r="C56" s="64"/>
      <c r="D56" s="40"/>
      <c r="E56" s="41"/>
      <c r="F56" s="41">
        <f t="shared" ref="F56:F64" si="2">D56*E56</f>
        <v>0</v>
      </c>
    </row>
    <row r="57" spans="1:8" ht="30" customHeight="1" thickBot="1">
      <c r="A57" s="62"/>
      <c r="B57" s="63"/>
      <c r="C57" s="64"/>
      <c r="D57" s="40"/>
      <c r="E57" s="41"/>
      <c r="F57" s="41">
        <f t="shared" si="2"/>
        <v>0</v>
      </c>
    </row>
    <row r="58" spans="1:8" ht="30" customHeight="1" thickBot="1">
      <c r="A58" s="62"/>
      <c r="B58" s="63"/>
      <c r="C58" s="64"/>
      <c r="D58" s="40"/>
      <c r="E58" s="41"/>
      <c r="F58" s="41">
        <f t="shared" si="2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2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2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2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2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2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2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59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/>
      <c r="B35" s="7"/>
      <c r="C35" s="7"/>
      <c r="D35" s="7"/>
      <c r="E35" s="7"/>
      <c r="F35" s="22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2"/>
      <c r="B56" s="63"/>
      <c r="C56" s="64"/>
      <c r="D56" s="40"/>
      <c r="E56" s="41"/>
      <c r="F56" s="41"/>
    </row>
    <row r="57" spans="1:8" ht="30" customHeight="1" thickBot="1">
      <c r="A57" s="62"/>
      <c r="B57" s="63"/>
      <c r="C57" s="64"/>
      <c r="D57" s="40"/>
      <c r="E57" s="41"/>
      <c r="F57" s="41">
        <f t="shared" ref="F57:F64" si="2">D57*E57</f>
        <v>0</v>
      </c>
    </row>
    <row r="58" spans="1:8" ht="30" customHeight="1" thickBot="1">
      <c r="A58" s="62"/>
      <c r="B58" s="63"/>
      <c r="C58" s="64"/>
      <c r="D58" s="40"/>
      <c r="E58" s="41"/>
      <c r="F58" s="41">
        <f t="shared" si="2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2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2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2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2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2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2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98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99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 t="s">
        <v>100</v>
      </c>
      <c r="B35" s="7" t="s">
        <v>77</v>
      </c>
      <c r="C35" s="7">
        <v>130</v>
      </c>
      <c r="D35" s="7">
        <v>0.4</v>
      </c>
      <c r="E35" s="7">
        <v>403.06</v>
      </c>
      <c r="F35" s="22">
        <f t="shared" ref="F35:F44" si="0">C35*D35*E35</f>
        <v>20959.12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251.50943999999998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21210.629999999997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62"/>
      <c r="B56" s="63"/>
      <c r="C56" s="64"/>
      <c r="D56" s="40"/>
      <c r="E56" s="41"/>
      <c r="F56" s="41"/>
    </row>
    <row r="57" spans="1:8" ht="30" customHeight="1" thickBot="1">
      <c r="A57" s="62"/>
      <c r="B57" s="63"/>
      <c r="C57" s="64"/>
      <c r="D57" s="40"/>
      <c r="E57" s="41"/>
      <c r="F57" s="41">
        <f t="shared" ref="F57:F64" si="2">D57*E57</f>
        <v>0</v>
      </c>
    </row>
    <row r="58" spans="1:8" ht="30" customHeight="1" thickBot="1">
      <c r="A58" s="62"/>
      <c r="B58" s="63"/>
      <c r="C58" s="64"/>
      <c r="D58" s="40"/>
      <c r="E58" s="41"/>
      <c r="F58" s="41">
        <f t="shared" si="2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2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2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2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2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2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2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21210.629999999997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25" zoomScaleNormal="100" workbookViewId="0">
      <selection activeCell="C41" sqref="C41"/>
    </sheetView>
  </sheetViews>
  <sheetFormatPr defaultRowHeight="15"/>
  <cols>
    <col min="1" max="1" width="42" customWidth="1"/>
    <col min="2" max="2" width="16.7109375" customWidth="1"/>
    <col min="3" max="4" width="18.285156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59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57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 ht="24" customHeight="1">
      <c r="A33" s="78" t="s">
        <v>8</v>
      </c>
      <c r="B33" s="80" t="s">
        <v>12</v>
      </c>
      <c r="C33" s="77"/>
      <c r="D33" s="77"/>
      <c r="E33" s="77"/>
    </row>
    <row r="34" spans="1:6" ht="15.75" thickBot="1">
      <c r="A34" s="79"/>
      <c r="B34" s="81"/>
      <c r="C34" s="77"/>
      <c r="D34" s="77"/>
      <c r="E34" s="77"/>
    </row>
    <row r="35" spans="1:6" ht="30" customHeight="1" thickBot="1">
      <c r="A35" s="13" t="s">
        <v>41</v>
      </c>
      <c r="B35" s="24">
        <f>SUM('1:5'!E51)</f>
        <v>28550.159999999996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74" t="s">
        <v>42</v>
      </c>
      <c r="B39" s="75"/>
      <c r="C39" s="75"/>
      <c r="D39" s="24">
        <f>SUM('1:5'!F65)</f>
        <v>17400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45950.159999999996</v>
      </c>
      <c r="D41" s="19"/>
      <c r="E41" s="19"/>
      <c r="F41" s="19"/>
    </row>
    <row r="42" spans="1:6" ht="15.75">
      <c r="A42" s="15"/>
    </row>
    <row r="43" spans="1:6" ht="60" customHeight="1">
      <c r="A43" s="73" t="s">
        <v>28</v>
      </c>
      <c r="B43" s="73"/>
      <c r="C43" s="73"/>
      <c r="D43" s="73"/>
      <c r="E43" s="73"/>
      <c r="F43" s="73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  <mergeCell ref="A5:F5"/>
    <mergeCell ref="A7:F7"/>
    <mergeCell ref="C11:F11"/>
    <mergeCell ref="A27:F27"/>
    <mergeCell ref="A31:F31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sqref="A1:A1048576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3">
      <c r="A1" s="53" t="s">
        <v>83</v>
      </c>
      <c r="B1" t="s">
        <v>49</v>
      </c>
      <c r="C1" t="s">
        <v>73</v>
      </c>
    </row>
    <row r="2" spans="1:3">
      <c r="A2" s="53" t="s">
        <v>81</v>
      </c>
      <c r="B2" t="s">
        <v>75</v>
      </c>
      <c r="C2" t="s">
        <v>74</v>
      </c>
    </row>
    <row r="3" spans="1:3">
      <c r="A3" s="53" t="s">
        <v>69</v>
      </c>
      <c r="B3" t="s">
        <v>50</v>
      </c>
      <c r="C3" t="s">
        <v>53</v>
      </c>
    </row>
    <row r="4" spans="1:3">
      <c r="A4" s="53" t="s">
        <v>64</v>
      </c>
      <c r="B4" t="s">
        <v>77</v>
      </c>
      <c r="C4" t="s">
        <v>82</v>
      </c>
    </row>
    <row r="5" spans="1:3">
      <c r="A5" s="53" t="s">
        <v>89</v>
      </c>
      <c r="B5" t="s">
        <v>62</v>
      </c>
      <c r="C5" t="s">
        <v>85</v>
      </c>
    </row>
    <row r="6" spans="1:3">
      <c r="A6" s="53" t="s">
        <v>87</v>
      </c>
      <c r="B6" t="s">
        <v>48</v>
      </c>
      <c r="C6" t="s">
        <v>91</v>
      </c>
    </row>
    <row r="7" spans="1:3">
      <c r="A7" s="53" t="s">
        <v>88</v>
      </c>
      <c r="B7" t="s">
        <v>65</v>
      </c>
      <c r="C7" t="s">
        <v>71</v>
      </c>
    </row>
    <row r="8" spans="1:3">
      <c r="A8" s="53" t="s">
        <v>70</v>
      </c>
      <c r="C8" t="s">
        <v>52</v>
      </c>
    </row>
    <row r="9" spans="1:3">
      <c r="A9" s="53" t="s">
        <v>60</v>
      </c>
      <c r="C9" t="s">
        <v>72</v>
      </c>
    </row>
    <row r="10" spans="1:3">
      <c r="A10" s="53" t="s">
        <v>68</v>
      </c>
    </row>
    <row r="11" spans="1:3">
      <c r="A11" s="53" t="s">
        <v>61</v>
      </c>
    </row>
    <row r="12" spans="1:3">
      <c r="A12" s="53" t="s">
        <v>47</v>
      </c>
    </row>
    <row r="13" spans="1:3" ht="30">
      <c r="A13" s="53" t="s">
        <v>92</v>
      </c>
    </row>
    <row r="14" spans="1:3">
      <c r="A14" s="53" t="s">
        <v>84</v>
      </c>
    </row>
    <row r="15" spans="1:3">
      <c r="A15" s="53" t="s">
        <v>44</v>
      </c>
    </row>
    <row r="16" spans="1:3">
      <c r="A16" s="53" t="s">
        <v>78</v>
      </c>
    </row>
    <row r="17" spans="1:1">
      <c r="A17" s="53" t="s">
        <v>100</v>
      </c>
    </row>
    <row r="18" spans="1:1">
      <c r="A18" s="53" t="s">
        <v>45</v>
      </c>
    </row>
    <row r="19" spans="1:1">
      <c r="A19" s="53" t="s">
        <v>76</v>
      </c>
    </row>
    <row r="20" spans="1:1" ht="30">
      <c r="A20" s="53" t="s">
        <v>63</v>
      </c>
    </row>
    <row r="21" spans="1:1">
      <c r="A21" s="53" t="s">
        <v>46</v>
      </c>
    </row>
    <row r="22" spans="1:1">
      <c r="A22" s="53" t="s">
        <v>79</v>
      </c>
    </row>
    <row r="23" spans="1:1">
      <c r="A23" s="53" t="s">
        <v>80</v>
      </c>
    </row>
  </sheetData>
  <sortState ref="A1:A23">
    <sortCondition ref="A1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G6" sqref="G6:K6"/>
    </sheetView>
  </sheetViews>
  <sheetFormatPr defaultRowHeight="15"/>
  <cols>
    <col min="1" max="1" width="27.28515625" customWidth="1"/>
    <col min="6" max="6" width="12.28515625" customWidth="1"/>
    <col min="7" max="11" width="13.140625" customWidth="1"/>
  </cols>
  <sheetData>
    <row r="1" spans="1:11" ht="15" customHeight="1">
      <c r="A1" s="84" t="s">
        <v>8</v>
      </c>
      <c r="B1" s="84" t="s">
        <v>9</v>
      </c>
      <c r="C1" s="84" t="s">
        <v>10</v>
      </c>
      <c r="D1" s="84" t="s">
        <v>40</v>
      </c>
      <c r="E1" s="84" t="s">
        <v>11</v>
      </c>
      <c r="F1" s="82" t="s">
        <v>12</v>
      </c>
      <c r="G1" s="86" t="s">
        <v>93</v>
      </c>
      <c r="H1" s="88" t="s">
        <v>94</v>
      </c>
      <c r="I1" s="88" t="s">
        <v>95</v>
      </c>
      <c r="J1" s="88" t="s">
        <v>96</v>
      </c>
      <c r="K1" s="88" t="s">
        <v>97</v>
      </c>
    </row>
    <row r="2" spans="1:11" ht="48" customHeight="1" thickBot="1">
      <c r="A2" s="85"/>
      <c r="B2" s="85"/>
      <c r="C2" s="85"/>
      <c r="D2" s="85"/>
      <c r="E2" s="85"/>
      <c r="F2" s="83"/>
      <c r="G2" s="87"/>
      <c r="H2" s="89"/>
      <c r="I2" s="89"/>
      <c r="J2" s="89"/>
      <c r="K2" s="89"/>
    </row>
    <row r="3" spans="1:11" ht="32.25" thickBot="1">
      <c r="A3" s="6" t="s">
        <v>84</v>
      </c>
      <c r="B3" s="7" t="s">
        <v>50</v>
      </c>
      <c r="C3" s="7">
        <v>12</v>
      </c>
      <c r="D3" s="7">
        <v>1</v>
      </c>
      <c r="E3" s="7">
        <v>200.04</v>
      </c>
      <c r="F3" s="22">
        <f t="shared" ref="F3:F5" si="0">C3*D3*E3</f>
        <v>2400.48</v>
      </c>
      <c r="G3" s="55">
        <f>IF('1'!$E$48=0,'1'!$E$49,'1'!$E$48)</f>
        <v>0</v>
      </c>
      <c r="H3" s="56">
        <f>'1'!$D$50</f>
        <v>3960.096</v>
      </c>
      <c r="I3" s="56">
        <f>F3+G3+H3</f>
        <v>6360.576</v>
      </c>
      <c r="J3" s="56">
        <f>'1'!$F$65</f>
        <v>17400</v>
      </c>
      <c r="K3" s="56">
        <f>'1'!$C$67</f>
        <v>23760.58</v>
      </c>
    </row>
    <row r="4" spans="1:11" ht="16.5" thickBot="1">
      <c r="A4" s="6" t="s">
        <v>89</v>
      </c>
      <c r="B4" s="7" t="s">
        <v>48</v>
      </c>
      <c r="C4" s="7">
        <v>6</v>
      </c>
      <c r="D4" s="7">
        <v>0.4</v>
      </c>
      <c r="E4" s="7">
        <v>403.06</v>
      </c>
      <c r="F4" s="22">
        <f t="shared" si="0"/>
        <v>967.34400000000016</v>
      </c>
      <c r="G4" s="55">
        <f>IF('2'!$E$48=0,'2'!$E$49,'2'!$E$48)</f>
        <v>11.608128000000002</v>
      </c>
      <c r="H4" s="56">
        <f>'2'!$D$50</f>
        <v>0</v>
      </c>
      <c r="I4" s="56">
        <f>F4+G4+H4</f>
        <v>978.95212800000013</v>
      </c>
      <c r="J4" s="56">
        <f>'2'!$F$65</f>
        <v>0</v>
      </c>
      <c r="K4" s="56">
        <f>'2'!$C$67</f>
        <v>978.95</v>
      </c>
    </row>
    <row r="5" spans="1:11" ht="30" customHeight="1" thickBot="1">
      <c r="A5" s="6" t="s">
        <v>100</v>
      </c>
      <c r="B5" s="7" t="s">
        <v>77</v>
      </c>
      <c r="C5" s="7">
        <v>130</v>
      </c>
      <c r="D5" s="7">
        <v>0.4</v>
      </c>
      <c r="E5" s="7">
        <v>403.06</v>
      </c>
      <c r="F5" s="22">
        <f t="shared" si="0"/>
        <v>20959.12</v>
      </c>
      <c r="G5" s="55">
        <f>IF('5'!$E$48=0,'5'!$E$49,'5'!$E$48)</f>
        <v>251.50943999999998</v>
      </c>
      <c r="H5" s="56">
        <f>'5'!$D$50</f>
        <v>0</v>
      </c>
      <c r="I5" s="56">
        <f>F5+G5+H5</f>
        <v>21210.629440000001</v>
      </c>
      <c r="J5" s="56">
        <f>'5'!$F$65</f>
        <v>0</v>
      </c>
      <c r="K5" s="56">
        <f>'5'!$C$67</f>
        <v>21210.629999999997</v>
      </c>
    </row>
    <row r="6" spans="1:11" ht="16.5" thickBot="1">
      <c r="G6" s="55">
        <f>SUM(G3:G5)</f>
        <v>263.11756800000001</v>
      </c>
      <c r="H6" s="55">
        <f t="shared" ref="H6:K6" si="1">SUM(H3:H5)</f>
        <v>3960.096</v>
      </c>
      <c r="I6" s="55">
        <f t="shared" si="1"/>
        <v>28550.157568000002</v>
      </c>
      <c r="J6" s="55">
        <f t="shared" si="1"/>
        <v>17400</v>
      </c>
      <c r="K6" s="55">
        <f t="shared" si="1"/>
        <v>45950.16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dataValidations count="2">
    <dataValidation type="list" allowBlank="1" showInputMessage="1" showErrorMessage="1" sqref="A3:A5">
      <formula1>Наим_работ</formula1>
    </dataValidation>
    <dataValidation type="list" allowBlank="1" showInputMessage="1" showErrorMessage="1" sqref="B3:B5">
      <formula1>Ед_изм</formula1>
    </dataValidation>
  </dataValidations>
  <pageMargins left="0.17" right="0.17" top="0.74803149606299213" bottom="0.74803149606299213" header="0.31496062992125984" footer="0.31496062992125984"/>
  <pageSetup paperSize="9" orientation="landscape" verticalDpi="0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2018 год</vt:lpstr>
      <vt:lpstr>Лист2</vt:lpstr>
      <vt:lpstr>Работы</vt:lpstr>
      <vt:lpstr>Ед_изм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2018-12-04T11:55:52Z</cp:lastPrinted>
  <dcterms:created xsi:type="dcterms:W3CDTF">2018-09-26T08:15:46Z</dcterms:created>
  <dcterms:modified xsi:type="dcterms:W3CDTF">2018-12-05T05:20:53Z</dcterms:modified>
</cp:coreProperties>
</file>