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33" activeTab="48"/>
  </bookViews>
  <sheets>
    <sheet name="1" sheetId="17" r:id="rId1"/>
    <sheet name="2" sheetId="30" r:id="rId2"/>
    <sheet name="3" sheetId="31" r:id="rId3"/>
    <sheet name="4" sheetId="48" r:id="rId4"/>
    <sheet name="5" sheetId="32" r:id="rId5"/>
    <sheet name="6" sheetId="50" r:id="rId6"/>
    <sheet name="7" sheetId="51" r:id="rId7"/>
    <sheet name="8" sheetId="33" r:id="rId8"/>
    <sheet name="9" sheetId="43" r:id="rId9"/>
    <sheet name="10" sheetId="45" r:id="rId10"/>
    <sheet name="11" sheetId="47" r:id="rId11"/>
    <sheet name="12" sheetId="41" r:id="rId12"/>
    <sheet name="13" sheetId="35" r:id="rId13"/>
    <sheet name="14" sheetId="36" r:id="rId14"/>
    <sheet name="15" sheetId="44" r:id="rId15"/>
    <sheet name="16" sheetId="38" r:id="rId16"/>
    <sheet name="17" sheetId="54" r:id="rId17"/>
    <sheet name="18" sheetId="55" r:id="rId18"/>
    <sheet name="19" sheetId="57" r:id="rId19"/>
    <sheet name="20" sheetId="39" r:id="rId20"/>
    <sheet name="21" sheetId="59" r:id="rId21"/>
    <sheet name="22" sheetId="60" r:id="rId22"/>
    <sheet name="23" sheetId="61" r:id="rId23"/>
    <sheet name="24" sheetId="62" r:id="rId24"/>
    <sheet name="25" sheetId="63" r:id="rId25"/>
    <sheet name="26" sheetId="64" r:id="rId26"/>
    <sheet name="28" sheetId="65" r:id="rId27"/>
    <sheet name="29" sheetId="66" r:id="rId28"/>
    <sheet name="30" sheetId="67" r:id="rId29"/>
    <sheet name="31" sheetId="68" r:id="rId30"/>
    <sheet name="32" sheetId="40" r:id="rId31"/>
    <sheet name="33" sheetId="69" r:id="rId32"/>
    <sheet name="34" sheetId="70" r:id="rId33"/>
    <sheet name="35" sheetId="71" r:id="rId34"/>
    <sheet name="36" sheetId="72" r:id="rId35"/>
    <sheet name="37" sheetId="73" r:id="rId36"/>
    <sheet name="38" sheetId="74" r:id="rId37"/>
    <sheet name="39" sheetId="75" r:id="rId38"/>
    <sheet name="40" sheetId="76" r:id="rId39"/>
    <sheet name="41" sheetId="77" r:id="rId40"/>
    <sheet name="42" sheetId="78" r:id="rId41"/>
    <sheet name="43" sheetId="79" r:id="rId42"/>
    <sheet name="44" sheetId="80" r:id="rId43"/>
    <sheet name="45" sheetId="81" r:id="rId44"/>
    <sheet name="46" sheetId="82" r:id="rId45"/>
    <sheet name="47" sheetId="83" r:id="rId46"/>
    <sheet name="48" sheetId="84" r:id="rId47"/>
    <sheet name="49" sheetId="85" r:id="rId48"/>
    <sheet name="50" sheetId="86" r:id="rId49"/>
    <sheet name="2018 год" sheetId="16" r:id="rId50"/>
    <sheet name="Лист2" sheetId="29" r:id="rId51"/>
    <sheet name="Работы" sheetId="58" r:id="rId52"/>
  </sheets>
  <definedNames>
    <definedName name="Ед_изм">Лист2!$B$1:$B$9</definedName>
    <definedName name="_xlnm.Print_Titles" localSheetId="51">Работы!$1:$2</definedName>
    <definedName name="Материал">Лист2!$C$1:$C$23</definedName>
    <definedName name="Наим_работ">Лист2!$A$1:$A$45</definedName>
    <definedName name="Наименвание_работ">Лист2!$A$1:$A$4</definedName>
  </definedNames>
  <calcPr calcId="125725" calcMode="manual"/>
</workbook>
</file>

<file path=xl/calcChain.xml><?xml version="1.0" encoding="utf-8"?>
<calcChain xmlns="http://schemas.openxmlformats.org/spreadsheetml/2006/main">
  <c r="H60" i="58"/>
  <c r="I60"/>
  <c r="J60"/>
  <c r="K60"/>
  <c r="G60"/>
  <c r="K59"/>
  <c r="J59"/>
  <c r="I59"/>
  <c r="H59"/>
  <c r="G59"/>
  <c r="K58"/>
  <c r="J58"/>
  <c r="I58"/>
  <c r="H58"/>
  <c r="G58"/>
  <c r="K57"/>
  <c r="J57"/>
  <c r="I57"/>
  <c r="H57"/>
  <c r="G57"/>
  <c r="K56"/>
  <c r="J56"/>
  <c r="I56"/>
  <c r="H56"/>
  <c r="G56"/>
  <c r="K55"/>
  <c r="J55"/>
  <c r="I55"/>
  <c r="H55"/>
  <c r="G55"/>
  <c r="K54"/>
  <c r="J54"/>
  <c r="I54"/>
  <c r="H54"/>
  <c r="G54"/>
  <c r="K5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D39" i="16"/>
  <c r="B35"/>
  <c r="F59" i="58"/>
  <c r="F64" i="8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58" i="58"/>
  <c r="F64" i="85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57" i="58"/>
  <c r="F64" i="84"/>
  <c r="F63"/>
  <c r="F62"/>
  <c r="F61"/>
  <c r="F60"/>
  <c r="F59"/>
  <c r="F58"/>
  <c r="F57"/>
  <c r="F65" s="1"/>
  <c r="F56"/>
  <c r="E49"/>
  <c r="E48"/>
  <c r="E47"/>
  <c r="E46"/>
  <c r="F44"/>
  <c r="F43"/>
  <c r="F42"/>
  <c r="F41"/>
  <c r="F40"/>
  <c r="F39"/>
  <c r="F38"/>
  <c r="F37"/>
  <c r="F36"/>
  <c r="E51" s="1"/>
  <c r="C67" s="1"/>
  <c r="F35"/>
  <c r="D50" s="1"/>
  <c r="F56" i="58"/>
  <c r="F64" i="83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55" i="58"/>
  <c r="F64" i="82"/>
  <c r="F63"/>
  <c r="F62"/>
  <c r="F61"/>
  <c r="F60"/>
  <c r="F59"/>
  <c r="F58"/>
  <c r="F57"/>
  <c r="F65" s="1"/>
  <c r="F56"/>
  <c r="E49"/>
  <c r="E48"/>
  <c r="E47"/>
  <c r="E46"/>
  <c r="F44"/>
  <c r="F43"/>
  <c r="F42"/>
  <c r="F41"/>
  <c r="F40"/>
  <c r="F39"/>
  <c r="F38"/>
  <c r="F37"/>
  <c r="F36"/>
  <c r="E51" s="1"/>
  <c r="C67" s="1"/>
  <c r="F35"/>
  <c r="D50" s="1"/>
  <c r="F54" i="58"/>
  <c r="F64" i="81"/>
  <c r="F63"/>
  <c r="F62"/>
  <c r="F61"/>
  <c r="F60"/>
  <c r="F59"/>
  <c r="F58"/>
  <c r="F57"/>
  <c r="F65" s="1"/>
  <c r="F56"/>
  <c r="E49"/>
  <c r="E48"/>
  <c r="E47"/>
  <c r="E46"/>
  <c r="F44"/>
  <c r="F43"/>
  <c r="F42"/>
  <c r="F41"/>
  <c r="F40"/>
  <c r="F39"/>
  <c r="F38"/>
  <c r="F37"/>
  <c r="F36"/>
  <c r="F35"/>
  <c r="F53" i="58"/>
  <c r="F64" i="80"/>
  <c r="F63"/>
  <c r="F62"/>
  <c r="F61"/>
  <c r="F60"/>
  <c r="F59"/>
  <c r="F58"/>
  <c r="F57"/>
  <c r="F65" s="1"/>
  <c r="F56"/>
  <c r="E49"/>
  <c r="E48"/>
  <c r="E47"/>
  <c r="E46"/>
  <c r="F44"/>
  <c r="F43"/>
  <c r="F42"/>
  <c r="F41"/>
  <c r="F40"/>
  <c r="F39"/>
  <c r="F38"/>
  <c r="F37"/>
  <c r="F36"/>
  <c r="F35"/>
  <c r="F52" i="58"/>
  <c r="F65" i="79"/>
  <c r="F64"/>
  <c r="F63"/>
  <c r="F62"/>
  <c r="F61"/>
  <c r="F60"/>
  <c r="F59"/>
  <c r="F58"/>
  <c r="F57"/>
  <c r="F56"/>
  <c r="E49"/>
  <c r="E48"/>
  <c r="E47"/>
  <c r="E46"/>
  <c r="F44"/>
  <c r="F43"/>
  <c r="F42"/>
  <c r="F41"/>
  <c r="F40"/>
  <c r="F39"/>
  <c r="F38"/>
  <c r="F37"/>
  <c r="F36"/>
  <c r="F35"/>
  <c r="D50" s="1"/>
  <c r="F51" i="58"/>
  <c r="F64" i="78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50" i="58"/>
  <c r="F64" i="77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49" i="58"/>
  <c r="F64" i="7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K48" i="58"/>
  <c r="J48"/>
  <c r="I48"/>
  <c r="H48"/>
  <c r="G48"/>
  <c r="F48"/>
  <c r="F64" i="75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K47" i="58"/>
  <c r="J47"/>
  <c r="I47"/>
  <c r="H47"/>
  <c r="G47"/>
  <c r="F47"/>
  <c r="F64" i="7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K46" i="58"/>
  <c r="J46"/>
  <c r="I46"/>
  <c r="H46"/>
  <c r="G46"/>
  <c r="F46"/>
  <c r="F64" i="73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K45" i="58"/>
  <c r="J45"/>
  <c r="I45"/>
  <c r="H45"/>
  <c r="G45"/>
  <c r="K42"/>
  <c r="J42"/>
  <c r="I42"/>
  <c r="H42"/>
  <c r="G42"/>
  <c r="K41"/>
  <c r="J41"/>
  <c r="I41"/>
  <c r="H41"/>
  <c r="G41"/>
  <c r="K39"/>
  <c r="J39"/>
  <c r="I39"/>
  <c r="H39"/>
  <c r="G39"/>
  <c r="K38"/>
  <c r="J38"/>
  <c r="I38"/>
  <c r="H38"/>
  <c r="G38"/>
  <c r="F45"/>
  <c r="F44"/>
  <c r="F43"/>
  <c r="F42"/>
  <c r="F41"/>
  <c r="F40"/>
  <c r="F39"/>
  <c r="F38"/>
  <c r="F64" i="72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71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70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56" i="69"/>
  <c r="F64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E49" s="1"/>
  <c r="F35"/>
  <c r="K35" i="58"/>
  <c r="J35"/>
  <c r="I35"/>
  <c r="H35"/>
  <c r="G35"/>
  <c r="K34"/>
  <c r="J34"/>
  <c r="I34"/>
  <c r="H34"/>
  <c r="G34"/>
  <c r="F37"/>
  <c r="F36"/>
  <c r="F35"/>
  <c r="F34"/>
  <c r="F64" i="68"/>
  <c r="F63"/>
  <c r="F62"/>
  <c r="F61"/>
  <c r="F60"/>
  <c r="F59"/>
  <c r="F58"/>
  <c r="F57"/>
  <c r="F56"/>
  <c r="E49"/>
  <c r="E48"/>
  <c r="E47"/>
  <c r="E46"/>
  <c r="F44"/>
  <c r="F43"/>
  <c r="F42"/>
  <c r="F41"/>
  <c r="F40"/>
  <c r="F39"/>
  <c r="F38"/>
  <c r="F37"/>
  <c r="F36"/>
  <c r="F35"/>
  <c r="F56" i="67"/>
  <c r="F35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33" i="58"/>
  <c r="J33"/>
  <c r="I33"/>
  <c r="H33"/>
  <c r="G33"/>
  <c r="F64" i="66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32" i="58"/>
  <c r="J32"/>
  <c r="I32"/>
  <c r="H32"/>
  <c r="G32"/>
  <c r="F64" i="65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30" i="58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K25"/>
  <c r="J25"/>
  <c r="I25"/>
  <c r="H25"/>
  <c r="G25"/>
  <c r="K24"/>
  <c r="J24"/>
  <c r="I24"/>
  <c r="H24"/>
  <c r="G24"/>
  <c r="F31"/>
  <c r="F30"/>
  <c r="F29"/>
  <c r="F28"/>
  <c r="F27"/>
  <c r="F26"/>
  <c r="F25"/>
  <c r="F24"/>
  <c r="F36" i="64"/>
  <c r="F64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5"/>
  <c r="F64" i="63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62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61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60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64" i="59"/>
  <c r="F63"/>
  <c r="F62"/>
  <c r="F61"/>
  <c r="F60"/>
  <c r="F59"/>
  <c r="F58"/>
  <c r="F57"/>
  <c r="F65" s="1"/>
  <c r="F56"/>
  <c r="E48"/>
  <c r="E47"/>
  <c r="E46"/>
  <c r="F43"/>
  <c r="F42"/>
  <c r="F41"/>
  <c r="F40"/>
  <c r="F39"/>
  <c r="F38"/>
  <c r="F37"/>
  <c r="F36"/>
  <c r="F35"/>
  <c r="K22" i="58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5"/>
  <c r="J5"/>
  <c r="I5"/>
  <c r="H5"/>
  <c r="G5"/>
  <c r="K4"/>
  <c r="J4"/>
  <c r="I4"/>
  <c r="H4"/>
  <c r="G4"/>
  <c r="K3"/>
  <c r="J3"/>
  <c r="I3"/>
  <c r="H3"/>
  <c r="G3"/>
  <c r="D50" i="86" l="1"/>
  <c r="E51" s="1"/>
  <c r="C67" s="1"/>
  <c r="D50" i="85"/>
  <c r="E51" s="1"/>
  <c r="C67" s="1"/>
  <c r="D50" i="83"/>
  <c r="E51" s="1"/>
  <c r="C67" s="1"/>
  <c r="D50" i="81"/>
  <c r="E51" s="1"/>
  <c r="C67" s="1"/>
  <c r="D50" i="80"/>
  <c r="E51" s="1"/>
  <c r="C67" s="1"/>
  <c r="E51" i="79"/>
  <c r="C67" s="1"/>
  <c r="D50" i="78"/>
  <c r="E51" s="1"/>
  <c r="C67" s="1"/>
  <c r="D50" i="77"/>
  <c r="E51" s="1"/>
  <c r="C67" s="1"/>
  <c r="E51" i="76"/>
  <c r="C67" s="1"/>
  <c r="D50"/>
  <c r="E48" i="75"/>
  <c r="E48" i="74"/>
  <c r="E49" i="73"/>
  <c r="E49" i="72"/>
  <c r="D50" s="1"/>
  <c r="E49" i="71"/>
  <c r="D50" s="1"/>
  <c r="E49" i="70"/>
  <c r="D50" s="1"/>
  <c r="D50" i="69"/>
  <c r="E51"/>
  <c r="C67" s="1"/>
  <c r="F65" i="68"/>
  <c r="D50" s="1"/>
  <c r="E51" s="1"/>
  <c r="C67" s="1"/>
  <c r="D50" i="67"/>
  <c r="E51"/>
  <c r="C67" s="1"/>
  <c r="E51" i="66"/>
  <c r="C67" s="1"/>
  <c r="D50"/>
  <c r="D50" i="65"/>
  <c r="E51" s="1"/>
  <c r="C67" s="1"/>
  <c r="E49" i="64"/>
  <c r="E49" i="63"/>
  <c r="D50" s="1"/>
  <c r="E49" i="62"/>
  <c r="D50" s="1"/>
  <c r="E49" i="61"/>
  <c r="D50" s="1"/>
  <c r="E49" i="60"/>
  <c r="D50" s="1"/>
  <c r="E49" i="59"/>
  <c r="D50" s="1"/>
  <c r="F23" i="58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4" i="57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55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5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1"/>
  <c r="F63"/>
  <c r="F62"/>
  <c r="F61"/>
  <c r="F60"/>
  <c r="F59"/>
  <c r="F58"/>
  <c r="F57"/>
  <c r="F56"/>
  <c r="F65" s="1"/>
  <c r="E49"/>
  <c r="E47"/>
  <c r="E46"/>
  <c r="F43"/>
  <c r="F42"/>
  <c r="F41"/>
  <c r="F40"/>
  <c r="F39"/>
  <c r="F38"/>
  <c r="F37"/>
  <c r="F36"/>
  <c r="E48" s="1"/>
  <c r="F35"/>
  <c r="E46" i="50"/>
  <c r="E47"/>
  <c r="E49"/>
  <c r="E48"/>
  <c r="F64"/>
  <c r="F63"/>
  <c r="F62"/>
  <c r="F61"/>
  <c r="F60"/>
  <c r="F59"/>
  <c r="F58"/>
  <c r="F57"/>
  <c r="F56"/>
  <c r="F65" s="1"/>
  <c r="F43"/>
  <c r="F42"/>
  <c r="F41"/>
  <c r="F40"/>
  <c r="F39"/>
  <c r="F38"/>
  <c r="F37"/>
  <c r="F36"/>
  <c r="F35"/>
  <c r="F64" i="48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7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5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4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3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57" i="40"/>
  <c r="F44"/>
  <c r="F35"/>
  <c r="F36"/>
  <c r="F56" i="39"/>
  <c r="F57"/>
  <c r="F35"/>
  <c r="F36"/>
  <c r="F37"/>
  <c r="F56" i="38"/>
  <c r="F57"/>
  <c r="F65" s="1"/>
  <c r="F44"/>
  <c r="F35"/>
  <c r="F36"/>
  <c r="F35" i="36"/>
  <c r="F36"/>
  <c r="F44"/>
  <c r="F56"/>
  <c r="F57"/>
  <c r="F56" i="33"/>
  <c r="F57"/>
  <c r="F65" s="1"/>
  <c r="F44"/>
  <c r="F35"/>
  <c r="F36"/>
  <c r="F56" i="32"/>
  <c r="F57"/>
  <c r="F35"/>
  <c r="F36"/>
  <c r="F56" i="31"/>
  <c r="F57"/>
  <c r="F44"/>
  <c r="F35"/>
  <c r="F36"/>
  <c r="F56" i="30"/>
  <c r="F57"/>
  <c r="F44"/>
  <c r="F35"/>
  <c r="F36"/>
  <c r="F56" i="17"/>
  <c r="F57"/>
  <c r="F44"/>
  <c r="F35"/>
  <c r="F36"/>
  <c r="F35" i="35"/>
  <c r="F36"/>
  <c r="F37"/>
  <c r="F38"/>
  <c r="F39"/>
  <c r="F40"/>
  <c r="F41"/>
  <c r="F42"/>
  <c r="F43"/>
  <c r="F44"/>
  <c r="F56"/>
  <c r="F57"/>
  <c r="F44" i="41"/>
  <c r="F64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E49" i="30"/>
  <c r="E48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8"/>
  <c r="F63"/>
  <c r="F62"/>
  <c r="F61"/>
  <c r="F60"/>
  <c r="F59"/>
  <c r="F58"/>
  <c r="E48"/>
  <c r="E47"/>
  <c r="E46"/>
  <c r="F43"/>
  <c r="F42"/>
  <c r="F41"/>
  <c r="F40"/>
  <c r="F39"/>
  <c r="F38"/>
  <c r="F37"/>
  <c r="F64" i="36"/>
  <c r="F63"/>
  <c r="F62"/>
  <c r="F61"/>
  <c r="F60"/>
  <c r="F59"/>
  <c r="F58"/>
  <c r="F65"/>
  <c r="E48"/>
  <c r="E47"/>
  <c r="E46"/>
  <c r="F43"/>
  <c r="F42"/>
  <c r="F41"/>
  <c r="F40"/>
  <c r="F39"/>
  <c r="F38"/>
  <c r="F37"/>
  <c r="F64" i="35"/>
  <c r="F63"/>
  <c r="F62"/>
  <c r="F61"/>
  <c r="F60"/>
  <c r="F59"/>
  <c r="F58"/>
  <c r="F65"/>
  <c r="E48"/>
  <c r="E47"/>
  <c r="E46"/>
  <c r="F64" i="33"/>
  <c r="F63"/>
  <c r="F62"/>
  <c r="F61"/>
  <c r="F60"/>
  <c r="F59"/>
  <c r="F58"/>
  <c r="E48"/>
  <c r="E47"/>
  <c r="E46"/>
  <c r="F43"/>
  <c r="F42"/>
  <c r="F41"/>
  <c r="F40"/>
  <c r="F39"/>
  <c r="F38"/>
  <c r="F37"/>
  <c r="F64" i="32"/>
  <c r="F63"/>
  <c r="F62"/>
  <c r="F61"/>
  <c r="F60"/>
  <c r="F59"/>
  <c r="F58"/>
  <c r="F65"/>
  <c r="E48"/>
  <c r="E47"/>
  <c r="E46"/>
  <c r="F43"/>
  <c r="F42"/>
  <c r="F41"/>
  <c r="F40"/>
  <c r="F39"/>
  <c r="F38"/>
  <c r="F37"/>
  <c r="F64" i="31"/>
  <c r="F63"/>
  <c r="F62"/>
  <c r="F61"/>
  <c r="F60"/>
  <c r="F59"/>
  <c r="F58"/>
  <c r="F65"/>
  <c r="E48"/>
  <c r="E47"/>
  <c r="E46"/>
  <c r="F43"/>
  <c r="F42"/>
  <c r="F41"/>
  <c r="F40"/>
  <c r="F39"/>
  <c r="F38"/>
  <c r="F37"/>
  <c r="F64" i="30"/>
  <c r="F63"/>
  <c r="F62"/>
  <c r="F61"/>
  <c r="F60"/>
  <c r="F59"/>
  <c r="F58"/>
  <c r="F65"/>
  <c r="F43"/>
  <c r="F42"/>
  <c r="F41"/>
  <c r="F40"/>
  <c r="F39"/>
  <c r="F38"/>
  <c r="F37"/>
  <c r="E46" i="17"/>
  <c r="E47"/>
  <c r="E48"/>
  <c r="D50" i="75" l="1"/>
  <c r="E51" s="1"/>
  <c r="C67" s="1"/>
  <c r="E51" i="74"/>
  <c r="C67" s="1"/>
  <c r="D50"/>
  <c r="E51" i="73"/>
  <c r="D50"/>
  <c r="E51" i="72"/>
  <c r="C67" s="1"/>
  <c r="E51" i="71"/>
  <c r="C67" s="1"/>
  <c r="E51" i="70"/>
  <c r="C67" s="1"/>
  <c r="D50" i="64"/>
  <c r="E51" s="1"/>
  <c r="C67" s="1"/>
  <c r="E51" i="63"/>
  <c r="C67" s="1"/>
  <c r="E51" i="62"/>
  <c r="C67" s="1"/>
  <c r="E51" i="61"/>
  <c r="C67" s="1"/>
  <c r="E51" i="60"/>
  <c r="C67" s="1"/>
  <c r="E51" i="59"/>
  <c r="C67" s="1"/>
  <c r="D50" i="57"/>
  <c r="E51" s="1"/>
  <c r="C67" s="1"/>
  <c r="F65" i="55"/>
  <c r="E49"/>
  <c r="E49" i="54"/>
  <c r="D50" s="1"/>
  <c r="D50" i="51"/>
  <c r="E51" s="1"/>
  <c r="C67" s="1"/>
  <c r="D50" i="50"/>
  <c r="E49" i="48"/>
  <c r="E49" i="47"/>
  <c r="E48" i="45"/>
  <c r="E48" i="44"/>
  <c r="E48" i="43"/>
  <c r="D50" s="1"/>
  <c r="E51" s="1"/>
  <c r="C67" s="1"/>
  <c r="D50" i="30"/>
  <c r="E51" s="1"/>
  <c r="F65" i="41"/>
  <c r="E49"/>
  <c r="E49" i="40"/>
  <c r="D50" s="1"/>
  <c r="E49" i="39"/>
  <c r="D50" s="1"/>
  <c r="E49" i="38"/>
  <c r="D50" s="1"/>
  <c r="E49" i="36"/>
  <c r="D50" s="1"/>
  <c r="E49" i="35"/>
  <c r="D50" s="1"/>
  <c r="E49" i="33"/>
  <c r="D50" s="1"/>
  <c r="E49" i="32"/>
  <c r="D50" s="1"/>
  <c r="E49" i="31"/>
  <c r="D50" s="1"/>
  <c r="C67" i="73" l="1"/>
  <c r="D50" i="55"/>
  <c r="E51" s="1"/>
  <c r="C67" s="1"/>
  <c r="E51" i="54"/>
  <c r="C67" s="1"/>
  <c r="E51" i="50"/>
  <c r="C67" s="1"/>
  <c r="D50" i="48"/>
  <c r="E51" s="1"/>
  <c r="C67" s="1"/>
  <c r="D50" i="47"/>
  <c r="E51" s="1"/>
  <c r="C67" s="1"/>
  <c r="D50" i="45"/>
  <c r="E51" s="1"/>
  <c r="C67" s="1"/>
  <c r="D50" i="44"/>
  <c r="E51" s="1"/>
  <c r="C67" s="1"/>
  <c r="D50" i="41"/>
  <c r="E51" s="1"/>
  <c r="C67" s="1"/>
  <c r="E51" i="40"/>
  <c r="C67" s="1"/>
  <c r="E51" i="39"/>
  <c r="C67" s="1"/>
  <c r="E51" i="38"/>
  <c r="C67" s="1"/>
  <c r="E51" i="36"/>
  <c r="C67" s="1"/>
  <c r="E51" i="35"/>
  <c r="C67" s="1"/>
  <c r="E51" i="33"/>
  <c r="C67" s="1"/>
  <c r="E51" i="32"/>
  <c r="E51" i="31"/>
  <c r="C67" s="1"/>
  <c r="C67" i="30"/>
  <c r="C67" i="32" l="1"/>
  <c r="C41" i="16"/>
  <c r="F37" i="17"/>
  <c r="F38"/>
  <c r="F39"/>
  <c r="F40"/>
  <c r="F41"/>
  <c r="F42"/>
  <c r="F43"/>
  <c r="F64"/>
  <c r="F63"/>
  <c r="F62"/>
  <c r="F61"/>
  <c r="F60"/>
  <c r="F59"/>
  <c r="F58"/>
  <c r="E49" l="1"/>
  <c r="F65"/>
  <c r="D50" l="1"/>
  <c r="E51" s="1"/>
  <c r="C67" l="1"/>
</calcChain>
</file>

<file path=xl/sharedStrings.xml><?xml version="1.0" encoding="utf-8"?>
<sst xmlns="http://schemas.openxmlformats.org/spreadsheetml/2006/main" count="2838" uniqueCount="186">
  <si>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</si>
  <si>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</si>
  <si>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</si>
  <si>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</si>
  <si>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</si>
  <si>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</si>
  <si>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</si>
  <si>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</si>
  <si>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</si>
  <si>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</si>
  <si>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</si>
  <si>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</si>
  <si>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</si>
  <si>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</si>
  <si>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</si>
  <si>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</si>
  <si>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</si>
  <si>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</si>
  <si>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</si>
  <si>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</si>
  <si>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</si>
  <si>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</si>
  <si>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</si>
  <si>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</si>
  <si>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</si>
  <si>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</si>
  <si>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</si>
  <si>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</si>
  <si>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</si>
  <si>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</si>
  <si>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</si>
  <si>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</si>
  <si>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</si>
  <si>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</si>
  <si>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</si>
  <si>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</si>
  <si>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</si>
  <si>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</si>
  <si>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</si>
  <si>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</si>
  <si>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</si>
  <si>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</si>
  <si>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</si>
  <si>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</si>
  <si>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</si>
  <si>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</si>
  <si>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</si>
  <si>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</si>
  <si>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</si>
  <si>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</si>
  <si>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</si>
  <si>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</si>
  <si>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</si>
  <si>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</si>
  <si>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</si>
  <si>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</si>
  <si>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</si>
  <si>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</si>
  <si>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</si>
  <si>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</si>
  <si>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</si>
  <si>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</si>
  <si>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Осмотр унитаза</t>
  </si>
  <si>
    <t xml:space="preserve">      « 07  »      июнь 2018г.</t>
  </si>
  <si>
    <t>R</t>
  </si>
  <si>
    <t>Закрытие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</si>
  <si>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</si>
  <si>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4</t>
  </si>
  <si>
    <t>Открытие ГВС после испытаний</t>
  </si>
  <si>
    <t>Закрытие ЦО</t>
  </si>
  <si>
    <t>элев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</si>
  <si>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_07__</t>
    </r>
    <r>
      <rPr>
        <sz val="12"/>
        <color theme="1"/>
        <rFont val="Times New Roman"/>
        <family val="1"/>
        <charset val="204"/>
      </rPr>
      <t>»      май 2018г.</t>
    </r>
  </si>
  <si>
    <t>Уборка подвального помещения</t>
  </si>
  <si>
    <t>Осмотр квартиры</t>
  </si>
  <si>
    <t>кварт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</si>
  <si>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__02__</t>
    </r>
    <r>
      <rPr>
        <sz val="12"/>
        <color theme="1"/>
        <rFont val="Times New Roman"/>
        <family val="1"/>
        <charset val="204"/>
      </rPr>
      <t>»      июль 2018г.</t>
    </r>
  </si>
  <si>
    <t>мешок черный</t>
  </si>
  <si>
    <t>мешок зеленый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</si>
  <si>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_04__</t>
    </r>
    <r>
      <rPr>
        <sz val="12"/>
        <color theme="1"/>
        <rFont val="Times New Roman"/>
        <family val="1"/>
        <charset val="204"/>
      </rPr>
      <t>»      август 2018г.</t>
    </r>
  </si>
  <si>
    <t>Советская д 4 кв 10</t>
  </si>
  <si>
    <t>Замена канализации в подвале</t>
  </si>
  <si>
    <t>Прочистка канализации</t>
  </si>
  <si>
    <t>пог.м</t>
  </si>
  <si>
    <t>труба Д 100L2</t>
  </si>
  <si>
    <t>тройник Д110</t>
  </si>
  <si>
    <t>отвод Д 110х90</t>
  </si>
  <si>
    <t>переход с чугуна на пластик 110</t>
  </si>
  <si>
    <t>манжет 73х50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</si>
  <si>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_31__</t>
    </r>
    <r>
      <rPr>
        <sz val="12"/>
        <color theme="1"/>
        <rFont val="Times New Roman"/>
        <family val="1"/>
        <charset val="204"/>
      </rPr>
      <t>»      сентябрь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</si>
  <si>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</si>
  <si>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4 кв 1</t>
  </si>
  <si>
    <t>Осмотр подвала</t>
  </si>
  <si>
    <t>Описание материалов на замену канализации</t>
  </si>
  <si>
    <t>Установка замка</t>
  </si>
  <si>
    <t>Осмотр ТЦ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</si>
  <si>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_31__</t>
    </r>
    <r>
      <rPr>
        <sz val="12"/>
        <color theme="1"/>
        <rFont val="Times New Roman"/>
        <family val="1"/>
        <charset val="204"/>
      </rPr>
      <t>»      январь 2018г.</t>
    </r>
  </si>
  <si>
    <t>подвал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</si>
  <si>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</si>
  <si>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_15__</t>
    </r>
    <r>
      <rPr>
        <sz val="12"/>
        <color theme="1"/>
        <rFont val="Times New Roman"/>
        <family val="1"/>
        <charset val="204"/>
      </rPr>
      <t>»   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</si>
  <si>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</si>
  <si>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_13__</t>
    </r>
    <r>
      <rPr>
        <sz val="12"/>
        <color theme="1"/>
        <rFont val="Times New Roman"/>
        <family val="1"/>
        <charset val="204"/>
      </rPr>
      <t>»      февраль 2018г.</t>
    </r>
  </si>
  <si>
    <t>Установка информационной доски в подъезде</t>
  </si>
  <si>
    <t>саморез</t>
  </si>
  <si>
    <t>дюбель</t>
  </si>
  <si>
    <t>Регулировка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</si>
  <si>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__18__</t>
    </r>
    <r>
      <rPr>
        <sz val="12"/>
        <color theme="1"/>
        <rFont val="Times New Roman"/>
        <family val="1"/>
        <charset val="204"/>
      </rPr>
      <t>»      апрель 2018г.</t>
    </r>
  </si>
  <si>
    <t>Советская д 4 теплоцентр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</si>
  <si>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__16__</t>
    </r>
    <r>
      <rPr>
        <sz val="12"/>
        <color theme="1"/>
        <rFont val="Times New Roman"/>
        <family val="1"/>
        <charset val="204"/>
      </rPr>
      <t>»      апрель 2018г.</t>
    </r>
  </si>
  <si>
    <t>Прочистка подвальной канализации</t>
  </si>
  <si>
    <t>Запуск отопления</t>
  </si>
  <si>
    <t>Ремонт стояка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</si>
  <si>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</si>
  <si>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_04__</t>
    </r>
    <r>
      <rPr>
        <sz val="12"/>
        <color theme="1"/>
        <rFont val="Times New Roman"/>
        <family val="1"/>
        <charset val="204"/>
      </rPr>
      <t>»      октябрь 2018г.</t>
    </r>
  </si>
  <si>
    <t>Советская д 4 кв 9</t>
  </si>
  <si>
    <t>труба м/пл 20</t>
  </si>
  <si>
    <t>тройник 20х20х20</t>
  </si>
  <si>
    <t>фиттинг 1/2</t>
  </si>
  <si>
    <t>фиттинг 3/4</t>
  </si>
  <si>
    <t>муфта перехода п/пр 25/20</t>
  </si>
  <si>
    <t>Ремонт дверей, установка пружин</t>
  </si>
  <si>
    <t>пружина</t>
  </si>
  <si>
    <t>замок</t>
  </si>
  <si>
    <t>Навеска замков на чердачные люки и подвал</t>
  </si>
  <si>
    <t>Установка шпингалетов на слуховые окна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</si>
  <si>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</t>
    </r>
    <r>
      <rPr>
        <sz val="12"/>
        <color theme="1"/>
        <rFont val="Times New Roman"/>
        <family val="1"/>
        <charset val="204"/>
      </rPr>
      <t>»      октябрь 2018г.</t>
    </r>
  </si>
  <si>
    <t>Коэффициенты</t>
  </si>
  <si>
    <t>накладные расходы 20%</t>
  </si>
  <si>
    <t>ИТОГО трудозатрат</t>
  </si>
  <si>
    <t>Материалы</t>
  </si>
  <si>
    <t>Всего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</si>
  <si>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</si>
  <si>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__6__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</si>
  <si>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__8__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</si>
  <si>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__13__</t>
    </r>
    <r>
      <rPr>
        <sz val="12"/>
        <color theme="1"/>
        <rFont val="Times New Roman"/>
        <family val="1"/>
        <charset val="204"/>
      </rPr>
      <t>»      ноябрь 2018г.</t>
    </r>
  </si>
  <si>
    <t>Советская д 4 подвал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</si>
  <si>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__16__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</si>
  <si>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__23__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</si>
  <si>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__30__</t>
    </r>
    <r>
      <rPr>
        <sz val="12"/>
        <color theme="1"/>
        <rFont val="Times New Roman"/>
        <family val="1"/>
        <charset val="204"/>
      </rPr>
      <t>»      ноябрь 2018г.</t>
    </r>
  </si>
  <si>
    <t>Советская д 4 кв 3</t>
  </si>
  <si>
    <t>Топят соседи сверху</t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</si>
  <si>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</si>
  <si>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январь 2018г.</t>
    </r>
  </si>
  <si>
    <t>Советская 4</t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</si>
  <si>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</si>
  <si>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</t>
    </r>
    <r>
      <rPr>
        <sz val="12"/>
        <color theme="1"/>
        <rFont val="Times New Roman"/>
        <family val="1"/>
        <charset val="204"/>
      </rPr>
      <t>»    март 2018г.</t>
    </r>
  </si>
  <si>
    <t>Проверка работы вентиляции в квартире</t>
  </si>
  <si>
    <t>Ремонт двери входа в подвал, установка петель</t>
  </si>
  <si>
    <t>Чистка вентканалов</t>
  </si>
  <si>
    <t>Ремонт вент.борова</t>
  </si>
  <si>
    <t>Установка вытяжных труб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</si>
  <si>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</t>
    </r>
    <r>
      <rPr>
        <sz val="12"/>
        <color theme="1"/>
        <rFont val="Times New Roman"/>
        <family val="1"/>
        <charset val="204"/>
      </rPr>
      <t>»    ноябрь 2018г.</t>
    </r>
  </si>
  <si>
    <t>петля</t>
  </si>
  <si>
    <t>пена монтажная</t>
  </si>
  <si>
    <t>труба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</si>
  <si>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_6-12_</t>
    </r>
    <r>
      <rPr>
        <sz val="12"/>
        <color theme="1"/>
        <rFont val="Times New Roman"/>
        <family val="1"/>
        <charset val="204"/>
      </rPr>
      <t>»    ноябрь 2018г.</t>
    </r>
  </si>
  <si>
    <t>Ремонт соединения на радиаторе</t>
  </si>
  <si>
    <t>Спуск и наполнение стояка ЦО</t>
  </si>
  <si>
    <t>Осмотр квартиры не возможность установки счетчиков воды</t>
  </si>
  <si>
    <t>Развоздушивание стояков ЦО</t>
  </si>
  <si>
    <t>Спуск и наполнение системы ЦО</t>
  </si>
  <si>
    <t>Ремонт розлива ЦО</t>
  </si>
  <si>
    <t>лен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</si>
  <si>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декабрь 2018г.</t>
    </r>
  </si>
  <si>
    <t>Советская д 4 кв 4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</si>
  <si>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   декабрь 2018г.</t>
    </r>
  </si>
  <si>
    <t>Советская д 4 кв 5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</si>
  <si>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декабрь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</si>
  <si>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декабрь 2018г.</t>
    </r>
  </si>
  <si>
    <t>Плановая проверка подвальных и чердачных помещений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</si>
  <si>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</si>
  <si>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ноябрь 2018г.</t>
    </r>
  </si>
  <si>
    <t>Обход чердаков на предмет целостности замков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</si>
  <si>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_05__</t>
    </r>
    <r>
      <rPr>
        <sz val="12"/>
        <color theme="1"/>
        <rFont val="Times New Roman"/>
        <family val="1"/>
        <charset val="204"/>
      </rPr>
      <t>»      сентябрь 2018г.</t>
    </r>
  </si>
  <si>
    <t>Сбивание сосулек</t>
  </si>
  <si>
    <t>Проверка чердаков и подвалов на предмет целостности замков и чистоты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</si>
  <si>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</si>
  <si>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_19+__</t>
    </r>
    <r>
      <rPr>
        <sz val="12"/>
        <color theme="1"/>
        <rFont val="Times New Roman"/>
        <family val="1"/>
        <charset val="204"/>
      </rPr>
      <t>»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</si>
  <si>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</si>
  <si>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</si>
  <si>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</si>
  <si>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_13__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</si>
  <si>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</si>
  <si>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</si>
  <si>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</si>
  <si>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</si>
  <si>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_17__</t>
    </r>
    <r>
      <rPr>
        <sz val="12"/>
        <color theme="1"/>
        <rFont val="Times New Roman"/>
        <family val="1"/>
        <charset val="204"/>
      </rPr>
      <t>»   июль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</si>
</sst>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H32" sqref="H32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95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91</v>
      </c>
      <c r="B35" s="7" t="s">
        <v>96</v>
      </c>
      <c r="C35" s="7">
        <v>1</v>
      </c>
      <c r="D35" s="7">
        <v>1.5</v>
      </c>
      <c r="E35" s="7">
        <v>403.06</v>
      </c>
      <c r="F35" s="23">
        <f t="shared" ref="F35:F44" si="0">C35*D35*E35</f>
        <v>604.59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7.2550800000000004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611.85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5" t="s">
        <v>24</v>
      </c>
      <c r="E55" s="15" t="s">
        <v>25</v>
      </c>
      <c r="F55" s="1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20"/>
      <c r="C67" s="48">
        <f>E51+F65</f>
        <v>611.85</v>
      </c>
      <c r="D67" s="49"/>
      <c r="E67" s="20"/>
      <c r="F67" s="20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89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90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15</v>
      </c>
      <c r="D35" s="7">
        <v>0.2</v>
      </c>
      <c r="E35" s="7">
        <v>403.06</v>
      </c>
      <c r="F35" s="23">
        <f t="shared" ref="F35:F44" si="0">C35*D35*E35</f>
        <v>1209.18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5" t="s">
        <v>64</v>
      </c>
      <c r="E49" s="37">
        <f>IF(ISBLANK(D49),0,(C49/100)*SUM(F35:F44))</f>
        <v>14.510160000000001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1223.69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1223.69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B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98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40</v>
      </c>
      <c r="D35" s="7">
        <v>0.2</v>
      </c>
      <c r="E35" s="7">
        <v>403.06</v>
      </c>
      <c r="F35" s="23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38.693759999999997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55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63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3">
        <f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75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72</v>
      </c>
      <c r="B35" s="7" t="s">
        <v>49</v>
      </c>
      <c r="C35" s="7">
        <v>150</v>
      </c>
      <c r="D35" s="7">
        <v>0.03</v>
      </c>
      <c r="E35" s="7">
        <v>200.04</v>
      </c>
      <c r="F35" s="23">
        <f t="shared" ref="F35:F44" si="0">C35*D35*E35</f>
        <v>900.18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10.802159999999999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237.19643200000002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1148.1799999999998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 t="s">
        <v>76</v>
      </c>
      <c r="B56" s="78"/>
      <c r="C56" s="79"/>
      <c r="D56" s="41">
        <v>5</v>
      </c>
      <c r="E56" s="42">
        <v>25</v>
      </c>
      <c r="F56" s="42">
        <f t="shared" ref="F56:F64" si="2">D56*E56</f>
        <v>125</v>
      </c>
    </row>
    <row r="57" spans="1:8" ht="30" customHeight="1" thickBot="1">
      <c r="A57" s="77" t="s">
        <v>77</v>
      </c>
      <c r="B57" s="78"/>
      <c r="C57" s="79"/>
      <c r="D57" s="41">
        <v>10</v>
      </c>
      <c r="E57" s="42">
        <v>15</v>
      </c>
      <c r="F57" s="42">
        <f t="shared" si="2"/>
        <v>150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275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1423.1799999999998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78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79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73</v>
      </c>
      <c r="B35" s="7" t="s">
        <v>74</v>
      </c>
      <c r="C35" s="7">
        <v>1</v>
      </c>
      <c r="D35" s="7">
        <v>0.7</v>
      </c>
      <c r="E35" s="7">
        <v>403.06</v>
      </c>
      <c r="F35" s="23">
        <f t="shared" ref="F35:F44" si="0">C35*D35*E35</f>
        <v>282.142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282.14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282.14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88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4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5" t="s">
        <v>64</v>
      </c>
      <c r="E49" s="37">
        <f>IF(ISBLANK(D49),0,(C49/100)*SUM(F35:F44))</f>
        <v>29.020320000000002</v>
      </c>
    </row>
    <row r="50" spans="1:8" ht="30" customHeight="1" thickBot="1">
      <c r="A50" s="22" t="s">
        <v>51</v>
      </c>
      <c r="B50" s="22"/>
      <c r="C50" s="38">
        <v>0</v>
      </c>
      <c r="D50" s="86">
        <f>ROUND((SUM(F35:F44)+SUM(E46:E49)+F65)*C50,2)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ROUND(SUM(F35:F44),4)+ROUND(SUM(D46:E50),4)</f>
        <v>2447.3803000000003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2447.3803000000003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111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109</v>
      </c>
      <c r="B35" s="7" t="s">
        <v>48</v>
      </c>
      <c r="C35" s="7">
        <v>1</v>
      </c>
      <c r="D35" s="7">
        <v>4</v>
      </c>
      <c r="E35" s="7">
        <v>403.06</v>
      </c>
      <c r="F35" s="23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19.346879999999999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1631.59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1631.59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112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113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110</v>
      </c>
      <c r="B35" s="7" t="s">
        <v>82</v>
      </c>
      <c r="C35" s="7">
        <v>3</v>
      </c>
      <c r="D35" s="7">
        <v>1.1000000000000001</v>
      </c>
      <c r="E35" s="7">
        <v>403.06</v>
      </c>
      <c r="F35" s="23">
        <f t="shared" ref="F35:F44" si="0">C35*D35*E35</f>
        <v>1330.0980000000002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15.961176000000002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649.21183520000011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1995.27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77" t="s">
        <v>114</v>
      </c>
      <c r="B56" s="78"/>
      <c r="C56" s="79"/>
      <c r="D56" s="41">
        <v>3</v>
      </c>
      <c r="E56" s="42">
        <v>200</v>
      </c>
      <c r="F56" s="42">
        <f t="shared" ref="F56:F64" si="2">D56*E56</f>
        <v>600</v>
      </c>
    </row>
    <row r="57" spans="1:8" ht="30" customHeight="1" thickBot="1">
      <c r="A57" s="77" t="s">
        <v>115</v>
      </c>
      <c r="B57" s="78"/>
      <c r="C57" s="79"/>
      <c r="D57" s="41">
        <v>1</v>
      </c>
      <c r="E57" s="42">
        <v>350</v>
      </c>
      <c r="F57" s="42">
        <f t="shared" si="2"/>
        <v>350</v>
      </c>
    </row>
    <row r="58" spans="1:8" ht="30" customHeight="1" thickBot="1">
      <c r="A58" s="77" t="s">
        <v>116</v>
      </c>
      <c r="B58" s="78"/>
      <c r="C58" s="79"/>
      <c r="D58" s="41">
        <v>1</v>
      </c>
      <c r="E58" s="42">
        <v>250</v>
      </c>
      <c r="F58" s="42">
        <f t="shared" si="2"/>
        <v>250</v>
      </c>
    </row>
    <row r="59" spans="1:8" ht="30" customHeight="1" thickBot="1">
      <c r="A59" s="77" t="s">
        <v>117</v>
      </c>
      <c r="B59" s="78"/>
      <c r="C59" s="79"/>
      <c r="D59" s="41">
        <v>2</v>
      </c>
      <c r="E59" s="42">
        <v>270</v>
      </c>
      <c r="F59" s="42">
        <f t="shared" si="2"/>
        <v>540</v>
      </c>
    </row>
    <row r="60" spans="1:8" ht="30" customHeight="1" thickBot="1">
      <c r="A60" s="77" t="s">
        <v>118</v>
      </c>
      <c r="B60" s="78"/>
      <c r="C60" s="79"/>
      <c r="D60" s="41">
        <v>2</v>
      </c>
      <c r="E60" s="42">
        <v>80</v>
      </c>
      <c r="F60" s="42">
        <f t="shared" si="2"/>
        <v>160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1900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3895.27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112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4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29.020320000000002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2447.38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124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122</v>
      </c>
      <c r="B35" s="7" t="s">
        <v>48</v>
      </c>
      <c r="C35" s="7">
        <v>3</v>
      </c>
      <c r="D35" s="7">
        <v>0.1</v>
      </c>
      <c r="E35" s="7">
        <v>200.04</v>
      </c>
      <c r="F35" s="23">
        <f t="shared" ref="F35:F44" si="0">C35*D35*E35</f>
        <v>60.012000000000008</v>
      </c>
    </row>
    <row r="36" spans="1:6" ht="30" customHeight="1" thickBot="1">
      <c r="A36" s="6" t="s">
        <v>123</v>
      </c>
      <c r="B36" s="7" t="s">
        <v>48</v>
      </c>
      <c r="C36" s="7">
        <v>2</v>
      </c>
      <c r="D36" s="7">
        <v>0.2</v>
      </c>
      <c r="E36" s="7">
        <v>200.04</v>
      </c>
      <c r="F36" s="23">
        <f t="shared" si="0"/>
        <v>80.016000000000005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172.00560000000002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312.03999999999996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77" t="s">
        <v>121</v>
      </c>
      <c r="B56" s="78"/>
      <c r="C56" s="79"/>
      <c r="D56" s="41">
        <v>3</v>
      </c>
      <c r="E56" s="42">
        <v>240</v>
      </c>
      <c r="F56" s="42">
        <f t="shared" ref="F56:F64" si="2">D56*E56</f>
        <v>720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720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1032.04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100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50</v>
      </c>
      <c r="D35" s="7">
        <v>0.2</v>
      </c>
      <c r="E35" s="7">
        <v>403.06</v>
      </c>
      <c r="F35" s="23">
        <f t="shared" ref="F35:F44" si="0">C35*D35*E35</f>
        <v>4030.6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48.367199999999997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4078.97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4078.97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130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3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29.020320000000002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2447.38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131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3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29.020320000000002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2447.38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132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40</v>
      </c>
      <c r="D35" s="7">
        <v>0.2</v>
      </c>
      <c r="E35" s="7">
        <v>403.06</v>
      </c>
      <c r="F35" s="23">
        <f t="shared" ref="F35:F43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133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134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40</v>
      </c>
      <c r="D35" s="7">
        <v>0.2</v>
      </c>
      <c r="E35" s="7">
        <v>403.06</v>
      </c>
      <c r="F35" s="23">
        <f t="shared" ref="F35:F43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135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40</v>
      </c>
      <c r="D35" s="7">
        <v>0.2</v>
      </c>
      <c r="E35" s="7">
        <v>403.06</v>
      </c>
      <c r="F35" s="23">
        <f t="shared" ref="F35:F43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136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91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137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138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8" spans="1:6" ht="18.75">
      <c r="A28" s="94" t="s">
        <v>139</v>
      </c>
      <c r="B28" s="94"/>
      <c r="C28" s="94"/>
      <c r="D28" s="94"/>
      <c r="E28" s="94"/>
      <c r="F28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73</v>
      </c>
      <c r="B35" s="7" t="s">
        <v>48</v>
      </c>
      <c r="C35" s="7">
        <v>1</v>
      </c>
      <c r="D35" s="7">
        <v>2</v>
      </c>
      <c r="E35" s="7">
        <v>403.06</v>
      </c>
      <c r="F35" s="23">
        <f t="shared" ref="F35:F43" si="0">C35*D35*E35</f>
        <v>806.12</v>
      </c>
    </row>
    <row r="36" spans="1:6" ht="30" customHeight="1" thickBot="1">
      <c r="A36" s="6" t="s">
        <v>91</v>
      </c>
      <c r="B36" s="7" t="s">
        <v>48</v>
      </c>
      <c r="C36" s="7">
        <v>1</v>
      </c>
      <c r="D36" s="7">
        <v>1</v>
      </c>
      <c r="E36" s="7">
        <v>403.06</v>
      </c>
      <c r="F36" s="23">
        <f t="shared" ref="F36" si="1">C36*D36*E36</f>
        <v>403.06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2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2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2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14.510160000000001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1223.69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3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3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3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3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3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3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3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3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3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1223.69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7">
    <mergeCell ref="A69:F69"/>
    <mergeCell ref="A28:F28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141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142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140</v>
      </c>
      <c r="B35" s="7"/>
      <c r="C35" s="7"/>
      <c r="D35" s="7"/>
      <c r="E35" s="7"/>
      <c r="F35" s="23">
        <v>465.06900000000002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465.07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77"/>
      <c r="B56" s="78"/>
      <c r="C56" s="79"/>
      <c r="D56" s="41"/>
      <c r="E56" s="42"/>
      <c r="F56" s="42"/>
    </row>
    <row r="57" spans="1:8" ht="30" customHeight="1" thickBot="1">
      <c r="A57" s="77"/>
      <c r="B57" s="78"/>
      <c r="C57" s="79"/>
      <c r="D57" s="41"/>
      <c r="E57" s="42"/>
      <c r="F57" s="42">
        <f t="shared" ref="F57:F64" si="2">D57*E57</f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465.07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144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142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143</v>
      </c>
      <c r="B35" s="7"/>
      <c r="C35" s="7"/>
      <c r="D35" s="7"/>
      <c r="E35" s="7"/>
      <c r="F35" s="23">
        <v>78.44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78.44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9" t="s">
        <v>24</v>
      </c>
      <c r="E55" s="69" t="s">
        <v>25</v>
      </c>
      <c r="F55" s="69" t="s">
        <v>26</v>
      </c>
    </row>
    <row r="56" spans="1:8" ht="30" customHeight="1" thickBot="1">
      <c r="A56" s="77"/>
      <c r="B56" s="78"/>
      <c r="C56" s="79"/>
      <c r="D56" s="41"/>
      <c r="E56" s="42"/>
      <c r="F56" s="42"/>
    </row>
    <row r="57" spans="1:8" ht="30" customHeight="1" thickBot="1">
      <c r="A57" s="77"/>
      <c r="B57" s="78"/>
      <c r="C57" s="79"/>
      <c r="D57" s="41"/>
      <c r="E57" s="42"/>
      <c r="F57" s="42">
        <f t="shared" ref="F57:F64" si="2">D57*E57</f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78.44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150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142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146</v>
      </c>
      <c r="B35" s="7" t="s">
        <v>48</v>
      </c>
      <c r="C35" s="7">
        <v>2</v>
      </c>
      <c r="D35" s="7">
        <v>0.5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64.024000000000001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264.06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77" t="s">
        <v>151</v>
      </c>
      <c r="B56" s="78"/>
      <c r="C56" s="79"/>
      <c r="D56" s="41">
        <v>2</v>
      </c>
      <c r="E56" s="42">
        <v>55</v>
      </c>
      <c r="F56" s="42">
        <f t="shared" ref="F56:F64" si="2">D56*E56</f>
        <v>110</v>
      </c>
    </row>
    <row r="57" spans="1:8" ht="30" customHeight="1" thickBot="1">
      <c r="A57" s="77" t="s">
        <v>102</v>
      </c>
      <c r="B57" s="78"/>
      <c r="C57" s="79"/>
      <c r="D57" s="41">
        <v>16</v>
      </c>
      <c r="E57" s="42">
        <v>0.63</v>
      </c>
      <c r="F57" s="42">
        <f t="shared" si="2"/>
        <v>10.08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120.08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384.14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97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93</v>
      </c>
      <c r="B35" s="7" t="s">
        <v>48</v>
      </c>
      <c r="C35" s="7">
        <v>1</v>
      </c>
      <c r="D35" s="7">
        <v>0.1</v>
      </c>
      <c r="E35" s="7">
        <v>403.06</v>
      </c>
      <c r="F35" s="23">
        <f t="shared" ref="F35:F44" si="0">C35*D35*E35</f>
        <v>40.306000000000004</v>
      </c>
    </row>
    <row r="36" spans="1:6" ht="30" customHeight="1" thickBot="1">
      <c r="A36" s="6" t="s">
        <v>94</v>
      </c>
      <c r="B36" s="7" t="s">
        <v>48</v>
      </c>
      <c r="C36" s="7">
        <v>1</v>
      </c>
      <c r="D36" s="7">
        <v>0.7</v>
      </c>
      <c r="E36" s="7">
        <v>403.06</v>
      </c>
      <c r="F36" s="23">
        <f t="shared" si="0"/>
        <v>282.142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3.8693759999999999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326.32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326.32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7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154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142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147</v>
      </c>
      <c r="B35" s="7" t="s">
        <v>82</v>
      </c>
      <c r="C35" s="7">
        <v>20</v>
      </c>
      <c r="D35" s="7">
        <v>0.18</v>
      </c>
      <c r="E35" s="7">
        <v>200.04</v>
      </c>
      <c r="F35" s="23">
        <f t="shared" ref="F35:F44" si="0">C35*D35*E35</f>
        <v>720.14399999999989</v>
      </c>
    </row>
    <row r="36" spans="1:6" ht="30" customHeight="1" thickBot="1">
      <c r="A36" s="6" t="s">
        <v>148</v>
      </c>
      <c r="B36" s="7" t="s">
        <v>48</v>
      </c>
      <c r="C36" s="7">
        <v>1</v>
      </c>
      <c r="D36" s="7">
        <v>2</v>
      </c>
      <c r="E36" s="7">
        <v>200.04</v>
      </c>
      <c r="F36" s="23">
        <f t="shared" si="0"/>
        <v>400.08</v>
      </c>
    </row>
    <row r="37" spans="1:6" ht="30" customHeight="1" thickBot="1">
      <c r="A37" s="6" t="s">
        <v>149</v>
      </c>
      <c r="B37" s="7" t="s">
        <v>48</v>
      </c>
      <c r="C37" s="7">
        <v>2</v>
      </c>
      <c r="D37" s="7">
        <v>1</v>
      </c>
      <c r="E37" s="7">
        <v>200.04</v>
      </c>
      <c r="F37" s="23">
        <f t="shared" si="0"/>
        <v>400.08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18.243648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553.7095296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2092.25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77" t="s">
        <v>152</v>
      </c>
      <c r="B56" s="78"/>
      <c r="C56" s="79"/>
      <c r="D56" s="41">
        <v>1</v>
      </c>
      <c r="E56" s="42">
        <v>390</v>
      </c>
      <c r="F56" s="42">
        <f t="shared" ref="F56:F64" si="2">D56*E56</f>
        <v>390</v>
      </c>
    </row>
    <row r="57" spans="1:8" ht="30" customHeight="1" thickBot="1">
      <c r="A57" s="77" t="s">
        <v>153</v>
      </c>
      <c r="B57" s="78"/>
      <c r="C57" s="79"/>
      <c r="D57" s="41">
        <v>2</v>
      </c>
      <c r="E57" s="42">
        <v>420</v>
      </c>
      <c r="F57" s="42">
        <f t="shared" si="2"/>
        <v>840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1230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3322.25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162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163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4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29.020320000000002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2447.38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/>
    </row>
    <row r="57" spans="1:8" ht="30" customHeight="1" thickBot="1">
      <c r="A57" s="77"/>
      <c r="B57" s="78"/>
      <c r="C57" s="79"/>
      <c r="D57" s="41"/>
      <c r="E57" s="42"/>
      <c r="F57" s="42">
        <f t="shared" ref="F57:F64" si="2">D57*E57</f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164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79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155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 t="s">
        <v>156</v>
      </c>
      <c r="B36" s="7" t="s">
        <v>48</v>
      </c>
      <c r="C36" s="7">
        <v>2</v>
      </c>
      <c r="D36" s="7">
        <v>0.3</v>
      </c>
      <c r="E36" s="7">
        <v>403.06</v>
      </c>
      <c r="F36" s="23">
        <f t="shared" si="0"/>
        <v>241.83599999999998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7.7387519999999999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164.30995039999999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816.95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77" t="s">
        <v>161</v>
      </c>
      <c r="B56" s="78"/>
      <c r="C56" s="79"/>
      <c r="D56" s="41">
        <v>0.5</v>
      </c>
      <c r="E56" s="42">
        <v>337.83</v>
      </c>
      <c r="F56" s="42">
        <f t="shared" ref="F56:F64" si="2">D56*E56</f>
        <v>168.91499999999999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168.91499999999999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985.86500000000001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164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157</v>
      </c>
      <c r="B35" s="7" t="s">
        <v>60</v>
      </c>
      <c r="C35" s="7">
        <v>3</v>
      </c>
      <c r="D35" s="7">
        <v>0.8</v>
      </c>
      <c r="E35" s="7">
        <v>403.06</v>
      </c>
      <c r="F35" s="23">
        <f t="shared" ref="F35:F44" si="0">C35*D35*E35</f>
        <v>967.34400000000016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11.608128000000002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978.95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978.95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7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166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159</v>
      </c>
      <c r="B35" s="7" t="s">
        <v>48</v>
      </c>
      <c r="C35" s="7">
        <v>1</v>
      </c>
      <c r="D35" s="7">
        <v>2</v>
      </c>
      <c r="E35" s="7">
        <v>403.06</v>
      </c>
      <c r="F35" s="23">
        <f t="shared" ref="F35:F44" si="0">C35*D35*E35</f>
        <v>806.12</v>
      </c>
    </row>
    <row r="36" spans="1:6" ht="30" customHeight="1" thickBot="1">
      <c r="A36" s="6" t="s">
        <v>158</v>
      </c>
      <c r="B36" s="7" t="s">
        <v>48</v>
      </c>
      <c r="C36" s="7">
        <v>10</v>
      </c>
      <c r="D36" s="7">
        <v>0.4</v>
      </c>
      <c r="E36" s="7">
        <v>403.06</v>
      </c>
      <c r="F36" s="23">
        <f t="shared" si="0"/>
        <v>1612.24</v>
      </c>
    </row>
    <row r="37" spans="1:6" ht="30" customHeight="1" thickBot="1">
      <c r="A37" s="6" t="s">
        <v>160</v>
      </c>
      <c r="B37" s="7" t="s">
        <v>48</v>
      </c>
      <c r="C37" s="7">
        <v>1</v>
      </c>
      <c r="D37" s="7">
        <v>0.4</v>
      </c>
      <c r="E37" s="7">
        <v>403.06</v>
      </c>
      <c r="F37" s="23">
        <f t="shared" si="0"/>
        <v>161.22400000000002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30.955008000000003</v>
      </c>
    </row>
    <row r="50" spans="1:8" ht="30" customHeight="1" thickBot="1">
      <c r="A50" s="22" t="s">
        <v>51</v>
      </c>
      <c r="B50" s="22"/>
      <c r="C50" s="38">
        <v>0.2</v>
      </c>
      <c r="D50" s="86">
        <f>(SUM(F35:F44)+SUM(E46:E49)+F65)*C50</f>
        <v>555.89080160000003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3166.43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77" t="s">
        <v>161</v>
      </c>
      <c r="B56" s="78"/>
      <c r="C56" s="79"/>
      <c r="D56" s="41">
        <v>0.5</v>
      </c>
      <c r="E56" s="42">
        <v>337.83</v>
      </c>
      <c r="F56" s="42">
        <f t="shared" ref="F56:F64" si="2">D56*E56</f>
        <v>168.91499999999999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168.91499999999999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3335.3449999999998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167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134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4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29.020320000000002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2447.38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169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168</v>
      </c>
      <c r="B35" s="7" t="s">
        <v>60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64</v>
      </c>
      <c r="E48" s="37">
        <f t="shared" si="1"/>
        <v>1.20024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101.22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2" t="s">
        <v>24</v>
      </c>
      <c r="E55" s="72" t="s">
        <v>25</v>
      </c>
      <c r="F55" s="72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101.22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170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168</v>
      </c>
      <c r="B35" s="7" t="s">
        <v>60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64</v>
      </c>
      <c r="E48" s="37">
        <f t="shared" si="1"/>
        <v>1.20024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101.22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101.22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172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171</v>
      </c>
      <c r="B35" s="7" t="s">
        <v>48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100.02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4" t="s">
        <v>24</v>
      </c>
      <c r="E55" s="74" t="s">
        <v>25</v>
      </c>
      <c r="F55" s="74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100.02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22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175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50</v>
      </c>
      <c r="D35" s="7">
        <v>0.01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100.02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100.02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99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40</v>
      </c>
      <c r="D35" s="7">
        <v>0.2</v>
      </c>
      <c r="E35" s="7">
        <v>403.06</v>
      </c>
      <c r="F35" s="23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64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19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176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34</v>
      </c>
      <c r="D35" s="7">
        <v>0.01</v>
      </c>
      <c r="E35" s="7">
        <v>200.04</v>
      </c>
      <c r="F35" s="23">
        <f t="shared" ref="F35:F44" si="0">C35*D35*E35</f>
        <v>68.013599999999997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68.010000000000005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68.010000000000005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19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19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178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22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179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22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180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22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181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16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182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16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183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19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184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16.5" thickBot="1">
      <c r="A35" s="6" t="s">
        <v>173</v>
      </c>
      <c r="B35" s="7" t="s">
        <v>82</v>
      </c>
      <c r="C35" s="7">
        <v>53</v>
      </c>
      <c r="D35" s="7">
        <v>8.0000000000000002E-3</v>
      </c>
      <c r="E35" s="7">
        <v>200.04</v>
      </c>
      <c r="F35" s="23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84.82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84.82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WhiteSpace="0" topLeftCell="A22" zoomScaleNormal="100" workbookViewId="0">
      <selection activeCell="D38" sqref="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185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48" thickBot="1">
      <c r="A35" s="6" t="s">
        <v>174</v>
      </c>
      <c r="B35" s="7" t="s">
        <v>48</v>
      </c>
      <c r="C35" s="7">
        <v>1</v>
      </c>
      <c r="D35" s="7">
        <v>0.7</v>
      </c>
      <c r="E35" s="7">
        <v>200.04</v>
      </c>
      <c r="F35" s="23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140.03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140.03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105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106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104</v>
      </c>
      <c r="B35" s="7" t="s">
        <v>48</v>
      </c>
      <c r="C35" s="7">
        <v>1</v>
      </c>
      <c r="D35" s="7">
        <v>0.5</v>
      </c>
      <c r="E35" s="7">
        <v>403.06</v>
      </c>
      <c r="F35" s="23">
        <f t="shared" ref="F35:F43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2.4183599999999998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203.95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203.95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F54"/>
  <sheetViews>
    <sheetView topLeftCell="A25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6" customWidth="1"/>
    <col min="5" max="5" width="19" customWidth="1"/>
    <col min="6" max="6" width="13.140625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57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142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 ht="24" customHeight="1">
      <c r="A33" s="96" t="s">
        <v>8</v>
      </c>
      <c r="B33" s="98" t="s">
        <v>12</v>
      </c>
      <c r="C33" s="95"/>
      <c r="D33" s="95"/>
      <c r="E33" s="95"/>
    </row>
    <row r="34" spans="1:6" ht="15.75" thickBot="1">
      <c r="A34" s="97"/>
      <c r="B34" s="99"/>
      <c r="C34" s="95"/>
      <c r="D34" s="95"/>
      <c r="E34" s="95"/>
    </row>
    <row r="35" spans="1:6" ht="30" customHeight="1" thickBot="1">
      <c r="A35" s="13" t="s">
        <v>41</v>
      </c>
      <c r="B35" s="25">
        <f>SUM('1:50'!E51)</f>
        <v>59837.760299999987</v>
      </c>
      <c r="C35" s="24"/>
      <c r="D35" s="24"/>
      <c r="E35" s="24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80" t="s">
        <v>42</v>
      </c>
      <c r="B39" s="81"/>
      <c r="C39" s="81"/>
      <c r="D39" s="25">
        <f>SUM('1:50'!F65)</f>
        <v>4582.91</v>
      </c>
      <c r="E39" s="26"/>
    </row>
    <row r="40" spans="1:6" ht="15.75">
      <c r="A40" s="16"/>
    </row>
    <row r="41" spans="1:6" ht="16.5" thickBot="1">
      <c r="A41" s="8" t="s">
        <v>37</v>
      </c>
      <c r="B41" s="20"/>
      <c r="C41" s="25">
        <f>B35+D39</f>
        <v>64420.670299999983</v>
      </c>
      <c r="D41" s="20"/>
      <c r="E41" s="20"/>
      <c r="F41" s="20"/>
    </row>
    <row r="42" spans="1:6" ht="15.75">
      <c r="A42" s="16"/>
    </row>
    <row r="43" spans="1:6" ht="60" customHeight="1">
      <c r="A43" s="76" t="s">
        <v>28</v>
      </c>
      <c r="B43" s="76"/>
      <c r="C43" s="76"/>
      <c r="D43" s="76"/>
      <c r="E43" s="76"/>
      <c r="F43" s="76"/>
    </row>
    <row r="44" spans="1:6" ht="15.75">
      <c r="A44" s="21" t="s">
        <v>29</v>
      </c>
    </row>
    <row r="45" spans="1:6" ht="15.75">
      <c r="A45" s="16"/>
    </row>
    <row r="46" spans="1:6" ht="15.75">
      <c r="A46" s="16"/>
    </row>
    <row r="47" spans="1:6" ht="15.75">
      <c r="A47" s="16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6" t="s">
        <v>31</v>
      </c>
      <c r="D51" s="16" t="s">
        <v>32</v>
      </c>
    </row>
    <row r="52" spans="1:5" ht="15.75">
      <c r="A52" s="16" t="s">
        <v>38</v>
      </c>
      <c r="B52" s="16" t="s">
        <v>33</v>
      </c>
      <c r="D52" s="16" t="s">
        <v>38</v>
      </c>
      <c r="E52" s="16"/>
    </row>
    <row r="53" spans="1:5" ht="15.75">
      <c r="A53" s="16"/>
    </row>
    <row r="54" spans="1:5" ht="15.75">
      <c r="A54" s="16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A1048576"/>
    </sheetView>
  </sheetViews>
  <sheetFormatPr defaultRowHeight="15"/>
  <cols>
    <col min="1" max="1" width="48.5703125" style="54" bestFit="1" customWidth="1"/>
    <col min="2" max="2" width="6.140625" bestFit="1" customWidth="1"/>
    <col min="3" max="3" width="19.5703125" bestFit="1" customWidth="1"/>
  </cols>
  <sheetData>
    <row r="1" spans="1:3">
      <c r="A1" s="54" t="s">
        <v>65</v>
      </c>
      <c r="B1" t="s">
        <v>49</v>
      </c>
      <c r="C1" t="s">
        <v>103</v>
      </c>
    </row>
    <row r="2" spans="1:3">
      <c r="A2" s="54" t="s">
        <v>69</v>
      </c>
      <c r="B2" t="s">
        <v>74</v>
      </c>
      <c r="C2" t="s">
        <v>121</v>
      </c>
    </row>
    <row r="3" spans="1:3">
      <c r="A3" s="54" t="s">
        <v>80</v>
      </c>
      <c r="B3" t="s">
        <v>50</v>
      </c>
      <c r="C3" t="s">
        <v>53</v>
      </c>
    </row>
    <row r="4" spans="1:3">
      <c r="A4" s="54" t="s">
        <v>109</v>
      </c>
      <c r="B4" t="s">
        <v>82</v>
      </c>
      <c r="C4" t="s">
        <v>161</v>
      </c>
    </row>
    <row r="5" spans="1:3">
      <c r="A5" s="54" t="s">
        <v>122</v>
      </c>
      <c r="B5" t="s">
        <v>96</v>
      </c>
      <c r="C5" t="s">
        <v>87</v>
      </c>
    </row>
    <row r="6" spans="1:3">
      <c r="A6" s="54" t="s">
        <v>171</v>
      </c>
      <c r="B6" t="s">
        <v>60</v>
      </c>
      <c r="C6" t="s">
        <v>77</v>
      </c>
    </row>
    <row r="7" spans="1:3">
      <c r="A7" s="54" t="s">
        <v>92</v>
      </c>
      <c r="B7" t="s">
        <v>48</v>
      </c>
      <c r="C7" t="s">
        <v>76</v>
      </c>
    </row>
    <row r="8" spans="1:3" ht="30">
      <c r="A8" s="54" t="s">
        <v>143</v>
      </c>
      <c r="B8" t="s">
        <v>70</v>
      </c>
      <c r="C8" t="s">
        <v>118</v>
      </c>
    </row>
    <row r="9" spans="1:3">
      <c r="A9" s="54" t="s">
        <v>73</v>
      </c>
      <c r="C9" t="s">
        <v>85</v>
      </c>
    </row>
    <row r="10" spans="1:3" ht="30">
      <c r="A10" s="54" t="s">
        <v>157</v>
      </c>
      <c r="C10" t="s">
        <v>152</v>
      </c>
    </row>
    <row r="11" spans="1:3">
      <c r="A11" s="54" t="s">
        <v>140</v>
      </c>
      <c r="C11" t="s">
        <v>86</v>
      </c>
    </row>
    <row r="12" spans="1:3">
      <c r="A12" s="54" t="s">
        <v>91</v>
      </c>
      <c r="C12" t="s">
        <v>151</v>
      </c>
    </row>
    <row r="13" spans="1:3">
      <c r="A13" s="54" t="s">
        <v>58</v>
      </c>
      <c r="C13" t="s">
        <v>120</v>
      </c>
    </row>
    <row r="14" spans="1:3">
      <c r="A14" s="54" t="s">
        <v>94</v>
      </c>
      <c r="C14" t="s">
        <v>102</v>
      </c>
    </row>
    <row r="15" spans="1:3">
      <c r="A15" s="54" t="s">
        <v>62</v>
      </c>
      <c r="C15" t="s">
        <v>115</v>
      </c>
    </row>
    <row r="16" spans="1:3">
      <c r="A16" s="54" t="s">
        <v>68</v>
      </c>
      <c r="C16" t="s">
        <v>84</v>
      </c>
    </row>
    <row r="17" spans="1:3">
      <c r="A17" s="54" t="s">
        <v>59</v>
      </c>
      <c r="C17" t="s">
        <v>153</v>
      </c>
    </row>
    <row r="18" spans="1:3" ht="30">
      <c r="A18" s="54" t="s">
        <v>168</v>
      </c>
      <c r="C18" t="s">
        <v>83</v>
      </c>
    </row>
    <row r="19" spans="1:3">
      <c r="A19" s="54" t="s">
        <v>47</v>
      </c>
      <c r="C19" t="s">
        <v>114</v>
      </c>
    </row>
    <row r="20" spans="1:3">
      <c r="A20" s="54" t="s">
        <v>145</v>
      </c>
      <c r="C20" t="s">
        <v>52</v>
      </c>
    </row>
    <row r="21" spans="1:3" ht="30">
      <c r="A21" s="54" t="s">
        <v>174</v>
      </c>
      <c r="C21" t="s">
        <v>116</v>
      </c>
    </row>
    <row r="22" spans="1:3">
      <c r="A22" s="54" t="s">
        <v>44</v>
      </c>
      <c r="C22" t="s">
        <v>117</v>
      </c>
    </row>
    <row r="23" spans="1:3">
      <c r="A23" s="54" t="s">
        <v>81</v>
      </c>
    </row>
    <row r="24" spans="1:3">
      <c r="A24" s="54" t="s">
        <v>108</v>
      </c>
    </row>
    <row r="25" spans="1:3">
      <c r="A25" s="54" t="s">
        <v>158</v>
      </c>
    </row>
    <row r="26" spans="1:3">
      <c r="A26" s="54" t="s">
        <v>104</v>
      </c>
    </row>
    <row r="27" spans="1:3">
      <c r="A27" s="54" t="s">
        <v>148</v>
      </c>
    </row>
    <row r="28" spans="1:3">
      <c r="A28" s="54" t="s">
        <v>119</v>
      </c>
    </row>
    <row r="29" spans="1:3">
      <c r="A29" s="54" t="s">
        <v>146</v>
      </c>
    </row>
    <row r="30" spans="1:3">
      <c r="A30" s="54" t="s">
        <v>160</v>
      </c>
    </row>
    <row r="31" spans="1:3">
      <c r="A31" s="54" t="s">
        <v>155</v>
      </c>
    </row>
    <row r="32" spans="1:3">
      <c r="A32" s="54" t="s">
        <v>45</v>
      </c>
    </row>
    <row r="33" spans="1:1">
      <c r="A33" s="54" t="s">
        <v>110</v>
      </c>
    </row>
    <row r="34" spans="1:1">
      <c r="A34" s="54" t="s">
        <v>173</v>
      </c>
    </row>
    <row r="35" spans="1:1" ht="30">
      <c r="A35" s="54" t="s">
        <v>61</v>
      </c>
    </row>
    <row r="36" spans="1:1">
      <c r="A36" s="54" t="s">
        <v>159</v>
      </c>
    </row>
    <row r="37" spans="1:1">
      <c r="A37" s="54" t="s">
        <v>46</v>
      </c>
    </row>
    <row r="38" spans="1:1">
      <c r="A38" s="54" t="s">
        <v>156</v>
      </c>
    </row>
    <row r="39" spans="1:1">
      <c r="A39" s="54" t="s">
        <v>72</v>
      </c>
    </row>
    <row r="40" spans="1:1">
      <c r="A40" s="54" t="s">
        <v>149</v>
      </c>
    </row>
    <row r="41" spans="1:1">
      <c r="A41" s="54" t="s">
        <v>93</v>
      </c>
    </row>
    <row r="42" spans="1:1">
      <c r="A42" s="54" t="s">
        <v>101</v>
      </c>
    </row>
    <row r="43" spans="1:1">
      <c r="A43" s="54" t="s">
        <v>123</v>
      </c>
    </row>
    <row r="44" spans="1:1">
      <c r="A44" s="54" t="s">
        <v>147</v>
      </c>
    </row>
  </sheetData>
  <sortState ref="A1:A44">
    <sortCondition ref="A1"/>
  </sortState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60"/>
  <sheetViews>
    <sheetView topLeftCell="A47" workbookViewId="0">
      <selection activeCell="A49" sqref="A49:XFD59"/>
    </sheetView>
  </sheetViews>
  <sheetFormatPr defaultRowHeight="15"/>
  <cols>
    <col min="1" max="1" width="29" customWidth="1"/>
    <col min="7" max="11" width="13.85546875" customWidth="1"/>
  </cols>
  <sheetData>
    <row r="1" spans="1:11" ht="15" customHeight="1">
      <c r="A1" s="106" t="s">
        <v>8</v>
      </c>
      <c r="B1" s="106" t="s">
        <v>9</v>
      </c>
      <c r="C1" s="106" t="s">
        <v>10</v>
      </c>
      <c r="D1" s="106" t="s">
        <v>40</v>
      </c>
      <c r="E1" s="106" t="s">
        <v>11</v>
      </c>
      <c r="F1" s="104" t="s">
        <v>12</v>
      </c>
      <c r="G1" s="100" t="s">
        <v>125</v>
      </c>
      <c r="H1" s="102" t="s">
        <v>126</v>
      </c>
      <c r="I1" s="102" t="s">
        <v>127</v>
      </c>
      <c r="J1" s="102" t="s">
        <v>128</v>
      </c>
      <c r="K1" s="102" t="s">
        <v>129</v>
      </c>
    </row>
    <row r="2" spans="1:11" ht="48" customHeight="1" thickBot="1">
      <c r="A2" s="107"/>
      <c r="B2" s="107"/>
      <c r="C2" s="107"/>
      <c r="D2" s="107"/>
      <c r="E2" s="107"/>
      <c r="F2" s="105"/>
      <c r="G2" s="101"/>
      <c r="H2" s="103"/>
      <c r="I2" s="103"/>
      <c r="J2" s="103"/>
      <c r="K2" s="103"/>
    </row>
    <row r="3" spans="1:11" ht="16.5" thickBot="1">
      <c r="A3" s="6" t="s">
        <v>91</v>
      </c>
      <c r="B3" s="7" t="s">
        <v>96</v>
      </c>
      <c r="C3" s="7">
        <v>1</v>
      </c>
      <c r="D3" s="7">
        <v>1.5</v>
      </c>
      <c r="E3" s="7">
        <v>403.06</v>
      </c>
      <c r="F3" s="23">
        <f t="shared" ref="F3:F14" si="0">C3*D3*E3</f>
        <v>604.59</v>
      </c>
      <c r="G3" s="66">
        <f>IF('1'!$E$48=0,'1'!$E$49,'1'!$E$48)</f>
        <v>7.2550800000000004</v>
      </c>
      <c r="H3" s="67">
        <f>'1'!$D$50</f>
        <v>0</v>
      </c>
      <c r="I3" s="67">
        <f>'1'!$E$51</f>
        <v>611.85</v>
      </c>
      <c r="J3" s="67">
        <f>'1'!$F$65</f>
        <v>0</v>
      </c>
      <c r="K3" s="67">
        <f>'1'!$C$67</f>
        <v>611.85</v>
      </c>
    </row>
    <row r="4" spans="1:11" ht="16.5" thickBot="1">
      <c r="A4" s="6" t="s">
        <v>81</v>
      </c>
      <c r="B4" s="7" t="s">
        <v>82</v>
      </c>
      <c r="C4" s="7">
        <v>50</v>
      </c>
      <c r="D4" s="7">
        <v>0.2</v>
      </c>
      <c r="E4" s="7">
        <v>403.06</v>
      </c>
      <c r="F4" s="23">
        <f t="shared" si="0"/>
        <v>4030.6</v>
      </c>
      <c r="G4" s="66">
        <f>IF('2'!$E$48=0,'2'!$E$49,'2'!$E$48)</f>
        <v>48.367199999999997</v>
      </c>
      <c r="H4" s="67">
        <f>'2'!$D$50</f>
        <v>0</v>
      </c>
      <c r="I4" s="67">
        <f>'2'!$E$51</f>
        <v>4078.97</v>
      </c>
      <c r="J4" s="67">
        <f>'2'!$F$65</f>
        <v>0</v>
      </c>
      <c r="K4" s="67">
        <f>'2'!$C$67</f>
        <v>4078.97</v>
      </c>
    </row>
    <row r="5" spans="1:11" ht="16.5" thickBot="1">
      <c r="A5" s="6" t="s">
        <v>93</v>
      </c>
      <c r="B5" s="7" t="s">
        <v>48</v>
      </c>
      <c r="C5" s="7">
        <v>1</v>
      </c>
      <c r="D5" s="7">
        <v>0.1</v>
      </c>
      <c r="E5" s="7">
        <v>403.06</v>
      </c>
      <c r="F5" s="23">
        <f t="shared" si="0"/>
        <v>40.306000000000004</v>
      </c>
      <c r="G5" s="66">
        <f>IF('3'!$E$48=0,'3'!$E$49,'3'!$E$48)</f>
        <v>3.8693759999999999</v>
      </c>
      <c r="H5" s="67">
        <f>'3'!$D$50</f>
        <v>0</v>
      </c>
      <c r="I5" s="67">
        <f>'3'!$E$51</f>
        <v>326.32</v>
      </c>
      <c r="J5" s="67">
        <f>'3'!$F$65</f>
        <v>0</v>
      </c>
      <c r="K5" s="67">
        <f>'3'!$C$67</f>
        <v>326.32</v>
      </c>
    </row>
    <row r="6" spans="1:11" ht="32.25" thickBot="1">
      <c r="A6" s="6" t="s">
        <v>94</v>
      </c>
      <c r="B6" s="7" t="s">
        <v>48</v>
      </c>
      <c r="C6" s="7">
        <v>1</v>
      </c>
      <c r="D6" s="7">
        <v>0.7</v>
      </c>
      <c r="E6" s="7">
        <v>403.06</v>
      </c>
      <c r="F6" s="23">
        <f t="shared" si="0"/>
        <v>282.142</v>
      </c>
      <c r="G6" s="66"/>
      <c r="H6" s="67"/>
      <c r="I6" s="67"/>
      <c r="J6" s="67"/>
      <c r="K6" s="67"/>
    </row>
    <row r="7" spans="1:11" ht="16.5" thickBot="1">
      <c r="A7" s="6" t="s">
        <v>81</v>
      </c>
      <c r="B7" s="7" t="s">
        <v>82</v>
      </c>
      <c r="C7" s="7">
        <v>40</v>
      </c>
      <c r="D7" s="7">
        <v>0.2</v>
      </c>
      <c r="E7" s="7">
        <v>403.06</v>
      </c>
      <c r="F7" s="23">
        <f t="shared" si="0"/>
        <v>3224.48</v>
      </c>
      <c r="G7" s="66">
        <f>IF('4'!$E$48=0,'4'!$E$49,'4'!$E$48)</f>
        <v>38.693759999999997</v>
      </c>
      <c r="H7" s="67">
        <f>'4'!$D$50</f>
        <v>0</v>
      </c>
      <c r="I7" s="67">
        <f>'4'!$E$51</f>
        <v>3263.17</v>
      </c>
      <c r="J7" s="67">
        <f>'4'!$F$65</f>
        <v>0</v>
      </c>
      <c r="K7" s="67">
        <f>'4'!$C$67</f>
        <v>3263.17</v>
      </c>
    </row>
    <row r="8" spans="1:11" ht="16.5" thickBot="1">
      <c r="A8" s="6" t="s">
        <v>104</v>
      </c>
      <c r="B8" s="7" t="s">
        <v>48</v>
      </c>
      <c r="C8" s="7">
        <v>1</v>
      </c>
      <c r="D8" s="7">
        <v>0.5</v>
      </c>
      <c r="E8" s="7">
        <v>403.06</v>
      </c>
      <c r="F8" s="23">
        <f t="shared" si="0"/>
        <v>201.53</v>
      </c>
      <c r="G8" s="66">
        <f>IF('5'!$E$48=0,'5'!$E$49,'5'!$E$48)</f>
        <v>2.4183599999999998</v>
      </c>
      <c r="H8" s="67">
        <f>'5'!$D$50</f>
        <v>0</v>
      </c>
      <c r="I8" s="67">
        <f>'5'!$E$51</f>
        <v>203.95</v>
      </c>
      <c r="J8" s="67">
        <f>'5'!$F$65</f>
        <v>0</v>
      </c>
      <c r="K8" s="67">
        <f>'5'!$C$67</f>
        <v>203.95</v>
      </c>
    </row>
    <row r="9" spans="1:11" ht="16.5" thickBot="1">
      <c r="A9" s="6" t="s">
        <v>104</v>
      </c>
      <c r="B9" s="7" t="s">
        <v>48</v>
      </c>
      <c r="C9" s="7">
        <v>1</v>
      </c>
      <c r="D9" s="7">
        <v>0.4</v>
      </c>
      <c r="E9" s="7">
        <v>403.06</v>
      </c>
      <c r="F9" s="23">
        <f t="shared" si="0"/>
        <v>161.22400000000002</v>
      </c>
      <c r="G9" s="66">
        <f>IF('6'!$E$48=0,'6'!$E$49,'6'!$E$48)</f>
        <v>1.9350000000000001</v>
      </c>
      <c r="H9" s="67">
        <f>'6'!$D$50</f>
        <v>0</v>
      </c>
      <c r="I9" s="67">
        <f>'6'!$E$51</f>
        <v>163.16</v>
      </c>
      <c r="J9" s="67">
        <f>'6'!$F$65</f>
        <v>0</v>
      </c>
      <c r="K9" s="67">
        <f>'6'!$C$67</f>
        <v>163.16</v>
      </c>
    </row>
    <row r="10" spans="1:11" ht="16.5" thickBot="1">
      <c r="A10" s="6" t="s">
        <v>81</v>
      </c>
      <c r="B10" s="7" t="s">
        <v>82</v>
      </c>
      <c r="C10" s="7">
        <v>30</v>
      </c>
      <c r="D10" s="7">
        <v>0.2</v>
      </c>
      <c r="E10" s="7">
        <v>403.06</v>
      </c>
      <c r="F10" s="23">
        <f t="shared" si="0"/>
        <v>2418.36</v>
      </c>
      <c r="G10" s="66">
        <f>IF('7'!$E$48=0,'7'!$E$49,'7'!$E$48)</f>
        <v>29.02</v>
      </c>
      <c r="H10" s="67">
        <f>'7'!$D$50</f>
        <v>0</v>
      </c>
      <c r="I10" s="67">
        <f>'7'!$E$51</f>
        <v>2447.38</v>
      </c>
      <c r="J10" s="67">
        <f>'7'!$F$65</f>
        <v>0</v>
      </c>
      <c r="K10" s="67">
        <f>'7'!$C$67</f>
        <v>2447.38</v>
      </c>
    </row>
    <row r="11" spans="1:11" ht="16.5" thickBot="1">
      <c r="A11" s="6" t="s">
        <v>65</v>
      </c>
      <c r="B11" s="7" t="s">
        <v>48</v>
      </c>
      <c r="C11" s="7">
        <v>1</v>
      </c>
      <c r="D11" s="7">
        <v>0.5</v>
      </c>
      <c r="E11" s="7">
        <v>403.06</v>
      </c>
      <c r="F11" s="23">
        <f t="shared" si="0"/>
        <v>201.53</v>
      </c>
      <c r="G11" s="66">
        <f>IF('8'!$E$48=0,'8'!$E$49,'8'!$E$48)</f>
        <v>2.4183599999999998</v>
      </c>
      <c r="H11" s="67">
        <f>'8'!$D$50</f>
        <v>0</v>
      </c>
      <c r="I11" s="67">
        <f>'8'!$E$51</f>
        <v>203.95</v>
      </c>
      <c r="J11" s="67">
        <f>'8'!$F$65</f>
        <v>0</v>
      </c>
      <c r="K11" s="67">
        <f>'8'!$C$67</f>
        <v>203.95</v>
      </c>
    </row>
    <row r="12" spans="1:11" ht="16.5" thickBot="1">
      <c r="A12" s="6" t="s">
        <v>69</v>
      </c>
      <c r="B12" s="7" t="s">
        <v>70</v>
      </c>
      <c r="C12" s="7">
        <v>1</v>
      </c>
      <c r="D12" s="7">
        <v>0.4</v>
      </c>
      <c r="E12" s="7">
        <v>403.06</v>
      </c>
      <c r="F12" s="23">
        <f t="shared" si="0"/>
        <v>161.22400000000002</v>
      </c>
      <c r="G12" s="66">
        <f>IF('9'!$E$48=0,'9'!$E$49,'9'!$E$48)</f>
        <v>1.9346880000000002</v>
      </c>
      <c r="H12" s="67">
        <f>'9'!$D$50</f>
        <v>0</v>
      </c>
      <c r="I12" s="67">
        <f>'9'!$E$51</f>
        <v>163.15</v>
      </c>
      <c r="J12" s="67">
        <f>'9'!$F$65</f>
        <v>0</v>
      </c>
      <c r="K12" s="67">
        <f>'9'!$C$67</f>
        <v>163.15</v>
      </c>
    </row>
    <row r="13" spans="1:11" ht="16.5" thickBot="1">
      <c r="A13" s="6" t="s">
        <v>81</v>
      </c>
      <c r="B13" s="7" t="s">
        <v>82</v>
      </c>
      <c r="C13" s="7">
        <v>15</v>
      </c>
      <c r="D13" s="7">
        <v>0.2</v>
      </c>
      <c r="E13" s="7">
        <v>403.06</v>
      </c>
      <c r="F13" s="23">
        <f t="shared" si="0"/>
        <v>1209.18</v>
      </c>
      <c r="G13" s="66">
        <f>IF('10'!$E$48=0,'10'!$E$49,'10'!$E$48)</f>
        <v>14.510160000000001</v>
      </c>
      <c r="H13" s="67">
        <f>'10'!$D$50</f>
        <v>0</v>
      </c>
      <c r="I13" s="67">
        <f>'10'!$E$51</f>
        <v>1223.69</v>
      </c>
      <c r="J13" s="67">
        <f>'10'!$F$65</f>
        <v>0</v>
      </c>
      <c r="K13" s="67">
        <f>'10'!$C$67</f>
        <v>1223.69</v>
      </c>
    </row>
    <row r="14" spans="1:11" ht="16.5" thickBot="1">
      <c r="A14" s="6" t="s">
        <v>81</v>
      </c>
      <c r="B14" s="7" t="s">
        <v>82</v>
      </c>
      <c r="C14" s="7">
        <v>40</v>
      </c>
      <c r="D14" s="7">
        <v>0.2</v>
      </c>
      <c r="E14" s="7">
        <v>403.06</v>
      </c>
      <c r="F14" s="23">
        <f t="shared" si="0"/>
        <v>3224.48</v>
      </c>
      <c r="G14" s="66">
        <f>IF('11'!$E$48=0,'11'!$E$49,'11'!$E$48)</f>
        <v>38.693759999999997</v>
      </c>
      <c r="H14" s="67">
        <f>'11'!$D$50</f>
        <v>0</v>
      </c>
      <c r="I14" s="67">
        <f>'11'!$E$51</f>
        <v>3263.17</v>
      </c>
      <c r="J14" s="67">
        <f>'11'!$F$65</f>
        <v>0</v>
      </c>
      <c r="K14" s="67">
        <f>'11'!$C$67</f>
        <v>3263.17</v>
      </c>
    </row>
    <row r="15" spans="1:11" ht="32.25" thickBot="1">
      <c r="A15" s="6" t="s">
        <v>44</v>
      </c>
      <c r="B15" s="7" t="s">
        <v>48</v>
      </c>
      <c r="C15" s="7">
        <v>1</v>
      </c>
      <c r="D15" s="7">
        <v>8</v>
      </c>
      <c r="E15" s="7">
        <v>403.06</v>
      </c>
      <c r="F15" s="23">
        <f>C15*D15*E15</f>
        <v>3224.48</v>
      </c>
      <c r="G15" s="66">
        <f>IF('12'!$E$48=0,'12'!$E$49,'12'!$E$48)</f>
        <v>38.693759999999997</v>
      </c>
      <c r="H15" s="67">
        <f>'12'!$D$50</f>
        <v>0</v>
      </c>
      <c r="I15" s="67">
        <f>'12'!$E$51</f>
        <v>3263.17</v>
      </c>
      <c r="J15" s="67">
        <f>'12'!$F$65</f>
        <v>0</v>
      </c>
      <c r="K15" s="67">
        <f>'12'!$C$67</f>
        <v>3263.17</v>
      </c>
    </row>
    <row r="16" spans="1:11" ht="32.25" thickBot="1">
      <c r="A16" s="6" t="s">
        <v>72</v>
      </c>
      <c r="B16" s="7" t="s">
        <v>49</v>
      </c>
      <c r="C16" s="7">
        <v>150</v>
      </c>
      <c r="D16" s="7">
        <v>0.03</v>
      </c>
      <c r="E16" s="7">
        <v>200.04</v>
      </c>
      <c r="F16" s="23">
        <f t="shared" ref="F16:F31" si="1">C16*D16*E16</f>
        <v>900.18</v>
      </c>
      <c r="G16" s="66">
        <f>IF('13'!$E$48=0,'13'!$E$49,'13'!$E$48)</f>
        <v>10.802159999999999</v>
      </c>
      <c r="H16" s="67">
        <f>'13'!$D$50</f>
        <v>237.19643200000002</v>
      </c>
      <c r="I16" s="67">
        <f>'13'!$E$51</f>
        <v>1148.1799999999998</v>
      </c>
      <c r="J16" s="67">
        <f>'13'!$F$65</f>
        <v>275</v>
      </c>
      <c r="K16" s="67">
        <f>'13'!$C$67</f>
        <v>1423.1799999999998</v>
      </c>
    </row>
    <row r="17" spans="1:11" ht="16.5" thickBot="1">
      <c r="A17" s="6" t="s">
        <v>73</v>
      </c>
      <c r="B17" s="7" t="s">
        <v>74</v>
      </c>
      <c r="C17" s="7">
        <v>1</v>
      </c>
      <c r="D17" s="7">
        <v>0.7</v>
      </c>
      <c r="E17" s="7">
        <v>403.06</v>
      </c>
      <c r="F17" s="23">
        <f t="shared" si="1"/>
        <v>282.142</v>
      </c>
      <c r="G17" s="66">
        <f>IF('14'!$E$48=0,'14'!$E$49,'14'!$E$48)</f>
        <v>0</v>
      </c>
      <c r="H17" s="67">
        <f>'14'!$D$50</f>
        <v>0</v>
      </c>
      <c r="I17" s="67">
        <f>'14'!$E$51</f>
        <v>282.14</v>
      </c>
      <c r="J17" s="67">
        <f>'14'!$F$65</f>
        <v>0</v>
      </c>
      <c r="K17" s="67">
        <f>'14'!$C$67</f>
        <v>282.14</v>
      </c>
    </row>
    <row r="18" spans="1:11" ht="16.5" thickBot="1">
      <c r="A18" s="6" t="s">
        <v>81</v>
      </c>
      <c r="B18" s="7" t="s">
        <v>82</v>
      </c>
      <c r="C18" s="7">
        <v>30</v>
      </c>
      <c r="D18" s="7">
        <v>0.2</v>
      </c>
      <c r="E18" s="7">
        <v>403.06</v>
      </c>
      <c r="F18" s="23">
        <f t="shared" si="1"/>
        <v>2418.36</v>
      </c>
      <c r="G18" s="66">
        <f>IF('15'!$E$48=0,'15'!$E$49,'15'!$E$48)</f>
        <v>29.020320000000002</v>
      </c>
      <c r="H18" s="67">
        <f>'15'!$D$50</f>
        <v>0</v>
      </c>
      <c r="I18" s="67">
        <f>'15'!$E$51</f>
        <v>2447.3803000000003</v>
      </c>
      <c r="J18" s="67">
        <f>'15'!$F$65</f>
        <v>0</v>
      </c>
      <c r="K18" s="67">
        <f>'15'!$C$67</f>
        <v>2447.3803000000003</v>
      </c>
    </row>
    <row r="19" spans="1:11" ht="16.5" thickBot="1">
      <c r="A19" s="6" t="s">
        <v>109</v>
      </c>
      <c r="B19" s="7" t="s">
        <v>48</v>
      </c>
      <c r="C19" s="7">
        <v>1</v>
      </c>
      <c r="D19" s="7">
        <v>4</v>
      </c>
      <c r="E19" s="7">
        <v>403.06</v>
      </c>
      <c r="F19" s="23">
        <f t="shared" si="1"/>
        <v>1612.24</v>
      </c>
      <c r="G19" s="66">
        <f>IF('16'!$E$48=0,'16'!$E$49,'16'!$E$48)</f>
        <v>19.346879999999999</v>
      </c>
      <c r="H19" s="67">
        <f>'16'!$D$50</f>
        <v>0</v>
      </c>
      <c r="I19" s="67">
        <f>'16'!$E$51</f>
        <v>1631.59</v>
      </c>
      <c r="J19" s="67">
        <f>'16'!$F$65</f>
        <v>0</v>
      </c>
      <c r="K19" s="67">
        <f>'16'!$C$67</f>
        <v>1631.59</v>
      </c>
    </row>
    <row r="20" spans="1:11" ht="16.5" thickBot="1">
      <c r="A20" s="6" t="s">
        <v>110</v>
      </c>
      <c r="B20" s="7" t="s">
        <v>82</v>
      </c>
      <c r="C20" s="7">
        <v>3</v>
      </c>
      <c r="D20" s="7">
        <v>1.1000000000000001</v>
      </c>
      <c r="E20" s="7">
        <v>403.06</v>
      </c>
      <c r="F20" s="23">
        <f t="shared" si="1"/>
        <v>1330.0980000000002</v>
      </c>
      <c r="G20" s="66">
        <f>IF('17'!$E$48=0,'17'!$E$49,'17'!$E$48)</f>
        <v>15.961176000000002</v>
      </c>
      <c r="H20" s="67">
        <f>'17'!$D$50</f>
        <v>649.21183520000011</v>
      </c>
      <c r="I20" s="67">
        <f>'17'!$E$51</f>
        <v>1995.27</v>
      </c>
      <c r="J20" s="67">
        <f>'17'!$F$65</f>
        <v>1900</v>
      </c>
      <c r="K20" s="67">
        <f>'17'!$C$67</f>
        <v>3895.27</v>
      </c>
    </row>
    <row r="21" spans="1:11" ht="16.5" thickBot="1">
      <c r="A21" s="6" t="s">
        <v>81</v>
      </c>
      <c r="B21" s="7" t="s">
        <v>82</v>
      </c>
      <c r="C21" s="7">
        <v>30</v>
      </c>
      <c r="D21" s="7">
        <v>0.2</v>
      </c>
      <c r="E21" s="7">
        <v>403.06</v>
      </c>
      <c r="F21" s="23">
        <f t="shared" si="1"/>
        <v>2418.36</v>
      </c>
      <c r="G21" s="66">
        <f>IF('18'!$E$48=0,'18'!$E$49,'18'!$E$48)</f>
        <v>29.020320000000002</v>
      </c>
      <c r="H21" s="67">
        <f>'18'!$D$50</f>
        <v>0</v>
      </c>
      <c r="I21" s="67">
        <f>'18'!$E$51</f>
        <v>2447.38</v>
      </c>
      <c r="J21" s="67">
        <f>'18'!$F$65</f>
        <v>0</v>
      </c>
      <c r="K21" s="67">
        <f>'18'!$C$67</f>
        <v>2447.38</v>
      </c>
    </row>
    <row r="22" spans="1:11" ht="32.25" thickBot="1">
      <c r="A22" s="6" t="s">
        <v>122</v>
      </c>
      <c r="B22" s="7" t="s">
        <v>48</v>
      </c>
      <c r="C22" s="7">
        <v>3</v>
      </c>
      <c r="D22" s="7">
        <v>0.1</v>
      </c>
      <c r="E22" s="7">
        <v>200.04</v>
      </c>
      <c r="F22" s="23">
        <f t="shared" si="1"/>
        <v>60.012000000000008</v>
      </c>
      <c r="G22" s="66">
        <f>IF('19'!$E$48=0,'19'!$E$49,'19'!$E$48)</f>
        <v>0</v>
      </c>
      <c r="H22" s="67">
        <f>'19'!$D$50</f>
        <v>172.00560000000002</v>
      </c>
      <c r="I22" s="67">
        <f>'19'!$E$51</f>
        <v>312.03999999999996</v>
      </c>
      <c r="J22" s="67">
        <f>'19'!$F$65</f>
        <v>720</v>
      </c>
      <c r="K22" s="67">
        <f>'19'!$C$67</f>
        <v>1032.04</v>
      </c>
    </row>
    <row r="23" spans="1:11" ht="32.25" thickBot="1">
      <c r="A23" s="6" t="s">
        <v>123</v>
      </c>
      <c r="B23" s="7" t="s">
        <v>48</v>
      </c>
      <c r="C23" s="7">
        <v>2</v>
      </c>
      <c r="D23" s="7">
        <v>0.2</v>
      </c>
      <c r="E23" s="7">
        <v>200.04</v>
      </c>
      <c r="F23" s="23">
        <f t="shared" si="1"/>
        <v>80.016000000000005</v>
      </c>
      <c r="G23" s="66"/>
      <c r="H23" s="67"/>
      <c r="I23" s="67"/>
      <c r="J23" s="67"/>
      <c r="K23" s="67"/>
    </row>
    <row r="24" spans="1:11" ht="30" customHeight="1" thickBot="1">
      <c r="A24" s="6" t="s">
        <v>81</v>
      </c>
      <c r="B24" s="7" t="s">
        <v>82</v>
      </c>
      <c r="C24" s="7">
        <v>30</v>
      </c>
      <c r="D24" s="7">
        <v>0.2</v>
      </c>
      <c r="E24" s="7">
        <v>403.06</v>
      </c>
      <c r="F24" s="23">
        <f t="shared" si="1"/>
        <v>2418.36</v>
      </c>
      <c r="G24" s="66">
        <f>IF('20'!$E$48=0,'20'!$E$49,'20'!$E$48)</f>
        <v>29.020320000000002</v>
      </c>
      <c r="H24" s="67">
        <f>'20'!$D$50</f>
        <v>0</v>
      </c>
      <c r="I24" s="67">
        <f>'20'!$E$51</f>
        <v>2447.38</v>
      </c>
      <c r="J24" s="67">
        <f>'20'!$F$65</f>
        <v>0</v>
      </c>
      <c r="K24" s="67">
        <f>'20'!$C$67</f>
        <v>2447.38</v>
      </c>
    </row>
    <row r="25" spans="1:11" ht="30" customHeight="1" thickBot="1">
      <c r="A25" s="6" t="s">
        <v>81</v>
      </c>
      <c r="B25" s="7" t="s">
        <v>82</v>
      </c>
      <c r="C25" s="7">
        <v>30</v>
      </c>
      <c r="D25" s="7">
        <v>0.2</v>
      </c>
      <c r="E25" s="7">
        <v>403.06</v>
      </c>
      <c r="F25" s="23">
        <f t="shared" si="1"/>
        <v>2418.36</v>
      </c>
      <c r="G25" s="66">
        <f>IF('21'!$E$48=0,'21'!$E$49,'21'!$E$48)</f>
        <v>29.020320000000002</v>
      </c>
      <c r="H25" s="67">
        <f>'21'!$D$50</f>
        <v>0</v>
      </c>
      <c r="I25" s="67">
        <f>'21'!$E$51</f>
        <v>2447.38</v>
      </c>
      <c r="J25" s="67">
        <f>'21'!$F$65</f>
        <v>0</v>
      </c>
      <c r="K25" s="67">
        <f>'21'!$C$67</f>
        <v>2447.38</v>
      </c>
    </row>
    <row r="26" spans="1:11" ht="31.5" customHeight="1" thickBot="1">
      <c r="A26" s="6" t="s">
        <v>81</v>
      </c>
      <c r="B26" s="7" t="s">
        <v>82</v>
      </c>
      <c r="C26" s="7">
        <v>40</v>
      </c>
      <c r="D26" s="7">
        <v>0.2</v>
      </c>
      <c r="E26" s="7">
        <v>403.06</v>
      </c>
      <c r="F26" s="23">
        <f t="shared" si="1"/>
        <v>3224.48</v>
      </c>
      <c r="G26" s="66">
        <f>IF('22'!$E$48=0,'22'!$E$49,'22'!$E$48)</f>
        <v>38.693759999999997</v>
      </c>
      <c r="H26" s="67">
        <f>'22'!$D$50</f>
        <v>0</v>
      </c>
      <c r="I26" s="67">
        <f>'22'!$E$51</f>
        <v>3263.17</v>
      </c>
      <c r="J26" s="67">
        <f>'22'!$F$65</f>
        <v>0</v>
      </c>
      <c r="K26" s="67">
        <f>'22'!$C$67</f>
        <v>3263.17</v>
      </c>
    </row>
    <row r="27" spans="1:11" ht="30" customHeight="1" thickBot="1">
      <c r="A27" s="6" t="s">
        <v>81</v>
      </c>
      <c r="B27" s="7" t="s">
        <v>82</v>
      </c>
      <c r="C27" s="7">
        <v>40</v>
      </c>
      <c r="D27" s="7">
        <v>0.2</v>
      </c>
      <c r="E27" s="7">
        <v>403.06</v>
      </c>
      <c r="F27" s="23">
        <f t="shared" si="1"/>
        <v>3224.48</v>
      </c>
      <c r="G27" s="66">
        <f>IF('23'!$E$48=0,'23'!$E$49,'23'!$E$48)</f>
        <v>38.693759999999997</v>
      </c>
      <c r="H27" s="67">
        <f>'23'!$D$50</f>
        <v>0</v>
      </c>
      <c r="I27" s="67">
        <f>'23'!$E$51</f>
        <v>3263.17</v>
      </c>
      <c r="J27" s="67">
        <f>'23'!$F$65</f>
        <v>0</v>
      </c>
      <c r="K27" s="67">
        <f>'23'!$C$67</f>
        <v>3263.17</v>
      </c>
    </row>
    <row r="28" spans="1:11" ht="30" customHeight="1" thickBot="1">
      <c r="A28" s="6" t="s">
        <v>81</v>
      </c>
      <c r="B28" s="7" t="s">
        <v>82</v>
      </c>
      <c r="C28" s="7">
        <v>40</v>
      </c>
      <c r="D28" s="7">
        <v>0.2</v>
      </c>
      <c r="E28" s="7">
        <v>403.06</v>
      </c>
      <c r="F28" s="23">
        <f t="shared" si="1"/>
        <v>3224.48</v>
      </c>
      <c r="G28" s="66">
        <f>IF('24'!$E$48=0,'24'!$E$49,'24'!$E$48)</f>
        <v>38.693759999999997</v>
      </c>
      <c r="H28" s="67">
        <f>'24'!$D$50</f>
        <v>0</v>
      </c>
      <c r="I28" s="67">
        <f>'24'!$E$51</f>
        <v>3263.17</v>
      </c>
      <c r="J28" s="67">
        <f>'24'!$F$65</f>
        <v>0</v>
      </c>
      <c r="K28" s="67">
        <f>'24'!$C$67</f>
        <v>3263.17</v>
      </c>
    </row>
    <row r="29" spans="1:11" ht="30" customHeight="1" thickBot="1">
      <c r="A29" s="6" t="s">
        <v>91</v>
      </c>
      <c r="B29" s="7" t="s">
        <v>48</v>
      </c>
      <c r="C29" s="7">
        <v>1</v>
      </c>
      <c r="D29" s="7">
        <v>1</v>
      </c>
      <c r="E29" s="7">
        <v>403.06</v>
      </c>
      <c r="F29" s="23">
        <f t="shared" si="1"/>
        <v>403.06</v>
      </c>
      <c r="G29" s="66">
        <f>IF('25'!$E$48=0,'25'!$E$49,'25'!$E$48)</f>
        <v>4.8367199999999997</v>
      </c>
      <c r="H29" s="67">
        <f>'25'!$D$50</f>
        <v>0</v>
      </c>
      <c r="I29" s="67">
        <f>'25'!$E$51</f>
        <v>407.9</v>
      </c>
      <c r="J29" s="67">
        <f>'25'!$F$65</f>
        <v>0</v>
      </c>
      <c r="K29" s="67">
        <f>'25'!$C$67</f>
        <v>407.9</v>
      </c>
    </row>
    <row r="30" spans="1:11" ht="30" customHeight="1" thickBot="1">
      <c r="A30" s="6" t="s">
        <v>73</v>
      </c>
      <c r="B30" s="7" t="s">
        <v>48</v>
      </c>
      <c r="C30" s="7">
        <v>1</v>
      </c>
      <c r="D30" s="7">
        <v>2</v>
      </c>
      <c r="E30" s="7">
        <v>403.06</v>
      </c>
      <c r="F30" s="23">
        <f t="shared" si="1"/>
        <v>806.12</v>
      </c>
      <c r="G30" s="66">
        <f>IF('26'!$E$48=0,'26'!$E$49,'26'!$E$48)</f>
        <v>14.510160000000001</v>
      </c>
      <c r="H30" s="67">
        <f>'26'!$D$50</f>
        <v>0</v>
      </c>
      <c r="I30" s="67">
        <f>'26'!$E$51</f>
        <v>1223.69</v>
      </c>
      <c r="J30" s="67">
        <f>'26'!$F$65</f>
        <v>0</v>
      </c>
      <c r="K30" s="67">
        <f>'26'!$C$67</f>
        <v>1223.69</v>
      </c>
    </row>
    <row r="31" spans="1:11" ht="30" customHeight="1" thickBot="1">
      <c r="A31" s="6" t="s">
        <v>91</v>
      </c>
      <c r="B31" s="7" t="s">
        <v>48</v>
      </c>
      <c r="C31" s="7">
        <v>1</v>
      </c>
      <c r="D31" s="7">
        <v>1</v>
      </c>
      <c r="E31" s="7">
        <v>403.06</v>
      </c>
      <c r="F31" s="23">
        <f t="shared" si="1"/>
        <v>403.06</v>
      </c>
      <c r="G31" s="66"/>
      <c r="H31" s="67"/>
      <c r="I31" s="67"/>
      <c r="J31" s="67"/>
      <c r="K31" s="67"/>
    </row>
    <row r="32" spans="1:11" ht="30" customHeight="1" thickBot="1">
      <c r="A32" s="6" t="s">
        <v>140</v>
      </c>
      <c r="B32" s="7"/>
      <c r="C32" s="7"/>
      <c r="D32" s="7"/>
      <c r="E32" s="7"/>
      <c r="F32" s="23">
        <v>465.06900000000002</v>
      </c>
      <c r="G32" s="66">
        <f>IF('28'!$E$48=0,'28'!$E$49,'28'!$E$48)</f>
        <v>0</v>
      </c>
      <c r="H32" s="67">
        <f>'28'!$D$50</f>
        <v>0</v>
      </c>
      <c r="I32" s="67">
        <f>'28'!$E$51</f>
        <v>465.07</v>
      </c>
      <c r="J32" s="67">
        <f>'28'!$F$65</f>
        <v>0</v>
      </c>
      <c r="K32" s="67">
        <f>'28'!$C$67</f>
        <v>465.07</v>
      </c>
    </row>
    <row r="33" spans="1:11" ht="48" thickBot="1">
      <c r="A33" s="6" t="s">
        <v>143</v>
      </c>
      <c r="B33" s="7"/>
      <c r="C33" s="7"/>
      <c r="D33" s="7"/>
      <c r="E33" s="7"/>
      <c r="F33" s="23">
        <v>78.44</v>
      </c>
      <c r="G33" s="66">
        <f>IF('29'!$E$48=0,'29'!$E$49,'29'!$E$48)</f>
        <v>0</v>
      </c>
      <c r="H33" s="67">
        <f>'29'!$D$50</f>
        <v>0</v>
      </c>
      <c r="I33" s="67">
        <f>'29'!$E$51</f>
        <v>78.44</v>
      </c>
      <c r="J33" s="67">
        <f>'29'!$F$65</f>
        <v>0</v>
      </c>
      <c r="K33" s="67">
        <f>'29'!$C$67</f>
        <v>78.44</v>
      </c>
    </row>
    <row r="34" spans="1:11" ht="32.25" thickBot="1">
      <c r="A34" s="6" t="s">
        <v>146</v>
      </c>
      <c r="B34" s="7" t="s">
        <v>48</v>
      </c>
      <c r="C34" s="7">
        <v>2</v>
      </c>
      <c r="D34" s="7">
        <v>0.5</v>
      </c>
      <c r="E34" s="7">
        <v>200.04</v>
      </c>
      <c r="F34" s="23">
        <f t="shared" ref="F34:F59" si="2">C34*D34*E34</f>
        <v>200.04</v>
      </c>
      <c r="G34" s="66">
        <f>IF('30'!$E$48=0,'30'!$E$49,'30'!$E$48)</f>
        <v>0</v>
      </c>
      <c r="H34" s="67">
        <f>'30'!$D$50</f>
        <v>64.024000000000001</v>
      </c>
      <c r="I34" s="67">
        <f>'30'!$E$51</f>
        <v>264.06</v>
      </c>
      <c r="J34" s="67">
        <f>'30'!$F$65</f>
        <v>120.08</v>
      </c>
      <c r="K34" s="67">
        <f>'30'!$C$67</f>
        <v>384.14</v>
      </c>
    </row>
    <row r="35" spans="1:11" ht="30" customHeight="1" thickBot="1">
      <c r="A35" s="6" t="s">
        <v>147</v>
      </c>
      <c r="B35" s="7" t="s">
        <v>82</v>
      </c>
      <c r="C35" s="7">
        <v>20</v>
      </c>
      <c r="D35" s="7">
        <v>0.18</v>
      </c>
      <c r="E35" s="7">
        <v>200.04</v>
      </c>
      <c r="F35" s="23">
        <f t="shared" si="2"/>
        <v>720.14399999999989</v>
      </c>
      <c r="G35" s="66">
        <f>IF('31'!$E$48=0,'31'!$E$49,'31'!$E$48)</f>
        <v>18.243648</v>
      </c>
      <c r="H35" s="67">
        <f>'31'!$D$50</f>
        <v>553.7095296</v>
      </c>
      <c r="I35" s="67">
        <f>'31'!$E$51</f>
        <v>2092.25</v>
      </c>
      <c r="J35" s="67">
        <f>'31'!$F$65</f>
        <v>1230</v>
      </c>
      <c r="K35" s="67">
        <f>'31'!$C$67</f>
        <v>3322.25</v>
      </c>
    </row>
    <row r="36" spans="1:11" ht="30" customHeight="1" thickBot="1">
      <c r="A36" s="6" t="s">
        <v>148</v>
      </c>
      <c r="B36" s="7" t="s">
        <v>48</v>
      </c>
      <c r="C36" s="7">
        <v>1</v>
      </c>
      <c r="D36" s="7">
        <v>2</v>
      </c>
      <c r="E36" s="7">
        <v>200.04</v>
      </c>
      <c r="F36" s="23">
        <f t="shared" si="2"/>
        <v>400.08</v>
      </c>
      <c r="G36" s="66"/>
      <c r="H36" s="67"/>
      <c r="I36" s="67"/>
      <c r="J36" s="67"/>
      <c r="K36" s="67"/>
    </row>
    <row r="37" spans="1:11" ht="30" customHeight="1" thickBot="1">
      <c r="A37" s="6" t="s">
        <v>149</v>
      </c>
      <c r="B37" s="7" t="s">
        <v>48</v>
      </c>
      <c r="C37" s="7">
        <v>2</v>
      </c>
      <c r="D37" s="7">
        <v>1</v>
      </c>
      <c r="E37" s="7">
        <v>200.04</v>
      </c>
      <c r="F37" s="23">
        <f t="shared" si="2"/>
        <v>400.08</v>
      </c>
      <c r="G37" s="66"/>
      <c r="H37" s="67"/>
      <c r="I37" s="67"/>
      <c r="J37" s="67"/>
      <c r="K37" s="67"/>
    </row>
    <row r="38" spans="1:11" ht="30" customHeight="1" thickBot="1">
      <c r="A38" s="6" t="s">
        <v>81</v>
      </c>
      <c r="B38" s="7" t="s">
        <v>82</v>
      </c>
      <c r="C38" s="7">
        <v>30</v>
      </c>
      <c r="D38" s="7">
        <v>0.2</v>
      </c>
      <c r="E38" s="7">
        <v>403.06</v>
      </c>
      <c r="F38" s="23">
        <f t="shared" si="2"/>
        <v>2418.36</v>
      </c>
      <c r="G38" s="66">
        <f>IF('32'!$E$48=0,'32'!$E$49,'32'!$E$48)</f>
        <v>29.020320000000002</v>
      </c>
      <c r="H38" s="67">
        <f>'32'!$D$50</f>
        <v>0</v>
      </c>
      <c r="I38" s="67">
        <f>'32'!$E$51</f>
        <v>2447.38</v>
      </c>
      <c r="J38" s="67">
        <f>'32'!$F$65</f>
        <v>0</v>
      </c>
      <c r="K38" s="67">
        <f>'32'!$C$67</f>
        <v>2447.38</v>
      </c>
    </row>
    <row r="39" spans="1:11" ht="30" customHeight="1" thickBot="1">
      <c r="A39" s="6" t="s">
        <v>155</v>
      </c>
      <c r="B39" s="7" t="s">
        <v>48</v>
      </c>
      <c r="C39" s="7">
        <v>2</v>
      </c>
      <c r="D39" s="7">
        <v>0.5</v>
      </c>
      <c r="E39" s="7">
        <v>403.06</v>
      </c>
      <c r="F39" s="23">
        <f t="shared" si="2"/>
        <v>403.06</v>
      </c>
      <c r="G39" s="66">
        <f>IF('33'!$E$48=0,'33'!$E$49,'33'!$E$48)</f>
        <v>7.7387519999999999</v>
      </c>
      <c r="H39" s="67">
        <f>'33'!$D$50</f>
        <v>164.30995039999999</v>
      </c>
      <c r="I39" s="67">
        <f>'33'!$E$51</f>
        <v>816.95</v>
      </c>
      <c r="J39" s="67">
        <f>'33'!$F$65</f>
        <v>168.91499999999999</v>
      </c>
      <c r="K39" s="67">
        <f>'33'!$C$67</f>
        <v>985.86500000000001</v>
      </c>
    </row>
    <row r="40" spans="1:11" ht="30" customHeight="1" thickBot="1">
      <c r="A40" s="6" t="s">
        <v>156</v>
      </c>
      <c r="B40" s="7" t="s">
        <v>48</v>
      </c>
      <c r="C40" s="7">
        <v>2</v>
      </c>
      <c r="D40" s="7">
        <v>0.3</v>
      </c>
      <c r="E40" s="7">
        <v>403.06</v>
      </c>
      <c r="F40" s="23">
        <f t="shared" si="2"/>
        <v>241.83599999999998</v>
      </c>
      <c r="G40" s="66"/>
      <c r="H40" s="67"/>
      <c r="I40" s="67"/>
      <c r="J40" s="67"/>
      <c r="K40" s="67"/>
    </row>
    <row r="41" spans="1:11" ht="48" thickBot="1">
      <c r="A41" s="6" t="s">
        <v>157</v>
      </c>
      <c r="B41" s="7" t="s">
        <v>60</v>
      </c>
      <c r="C41" s="7">
        <v>3</v>
      </c>
      <c r="D41" s="7">
        <v>0.8</v>
      </c>
      <c r="E41" s="7">
        <v>403.06</v>
      </c>
      <c r="F41" s="23">
        <f t="shared" si="2"/>
        <v>967.34400000000016</v>
      </c>
      <c r="G41" s="66">
        <f>IF('34'!$E$48=0,'34'!$E$49,'34'!$E$48)</f>
        <v>11.608128000000002</v>
      </c>
      <c r="H41" s="67">
        <f>'34'!$D$50</f>
        <v>0</v>
      </c>
      <c r="I41" s="67">
        <f>'34'!$E$51</f>
        <v>978.95</v>
      </c>
      <c r="J41" s="67">
        <f>'34'!$F$65</f>
        <v>0</v>
      </c>
      <c r="K41" s="67">
        <f>'34'!$C$67</f>
        <v>978.95</v>
      </c>
    </row>
    <row r="42" spans="1:11" ht="30" customHeight="1" thickBot="1">
      <c r="A42" s="6" t="s">
        <v>159</v>
      </c>
      <c r="B42" s="7" t="s">
        <v>48</v>
      </c>
      <c r="C42" s="7">
        <v>1</v>
      </c>
      <c r="D42" s="7">
        <v>2</v>
      </c>
      <c r="E42" s="7">
        <v>403.06</v>
      </c>
      <c r="F42" s="23">
        <f t="shared" si="2"/>
        <v>806.12</v>
      </c>
      <c r="G42" s="66">
        <f>IF('35'!$E$48=0,'35'!$E$49,'35'!$E$48)</f>
        <v>30.955008000000003</v>
      </c>
      <c r="H42" s="67">
        <f>'35'!$D$50</f>
        <v>555.89080160000003</v>
      </c>
      <c r="I42" s="67">
        <f>'35'!$E$51</f>
        <v>3166.43</v>
      </c>
      <c r="J42" s="67">
        <f>'35'!$F$65</f>
        <v>168.91499999999999</v>
      </c>
      <c r="K42" s="67">
        <f>'35'!$C$67</f>
        <v>3335.3449999999998</v>
      </c>
    </row>
    <row r="43" spans="1:11" ht="30" customHeight="1" thickBot="1">
      <c r="A43" s="6" t="s">
        <v>158</v>
      </c>
      <c r="B43" s="7" t="s">
        <v>48</v>
      </c>
      <c r="C43" s="7">
        <v>10</v>
      </c>
      <c r="D43" s="7">
        <v>0.4</v>
      </c>
      <c r="E43" s="7">
        <v>403.06</v>
      </c>
      <c r="F43" s="23">
        <f t="shared" si="2"/>
        <v>1612.24</v>
      </c>
      <c r="G43" s="66"/>
      <c r="H43" s="67"/>
      <c r="I43" s="67"/>
      <c r="J43" s="67"/>
      <c r="K43" s="67"/>
    </row>
    <row r="44" spans="1:11" ht="30" customHeight="1" thickBot="1">
      <c r="A44" s="6" t="s">
        <v>160</v>
      </c>
      <c r="B44" s="7" t="s">
        <v>48</v>
      </c>
      <c r="C44" s="7">
        <v>1</v>
      </c>
      <c r="D44" s="7">
        <v>0.4</v>
      </c>
      <c r="E44" s="7">
        <v>403.06</v>
      </c>
      <c r="F44" s="23">
        <f t="shared" si="2"/>
        <v>161.22400000000002</v>
      </c>
      <c r="G44" s="66"/>
      <c r="H44" s="67"/>
      <c r="I44" s="67"/>
      <c r="J44" s="67"/>
      <c r="K44" s="67"/>
    </row>
    <row r="45" spans="1:11" ht="30" customHeight="1" thickBot="1">
      <c r="A45" s="6" t="s">
        <v>81</v>
      </c>
      <c r="B45" s="7" t="s">
        <v>82</v>
      </c>
      <c r="C45" s="7">
        <v>30</v>
      </c>
      <c r="D45" s="7">
        <v>0.2</v>
      </c>
      <c r="E45" s="7">
        <v>403.06</v>
      </c>
      <c r="F45" s="23">
        <f t="shared" si="2"/>
        <v>2418.36</v>
      </c>
      <c r="G45" s="66">
        <f>IF('36'!$E$48=0,'36'!$E$49,'36'!$E$48)</f>
        <v>29.020320000000002</v>
      </c>
      <c r="H45" s="67">
        <f>'36'!$D$50</f>
        <v>0</v>
      </c>
      <c r="I45" s="67">
        <f>'36'!$E$51</f>
        <v>2447.38</v>
      </c>
      <c r="J45" s="67">
        <f>'36'!$F$65</f>
        <v>0</v>
      </c>
      <c r="K45" s="67">
        <f>'36'!$C$67</f>
        <v>2447.38</v>
      </c>
    </row>
    <row r="46" spans="1:11" ht="48" thickBot="1">
      <c r="A46" s="6" t="s">
        <v>168</v>
      </c>
      <c r="B46" s="7" t="s">
        <v>60</v>
      </c>
      <c r="C46" s="7">
        <v>1</v>
      </c>
      <c r="D46" s="7">
        <v>0.5</v>
      </c>
      <c r="E46" s="7">
        <v>200.04</v>
      </c>
      <c r="F46" s="23">
        <f t="shared" si="2"/>
        <v>100.02</v>
      </c>
      <c r="G46" s="66">
        <f>IF('37'!$E$48=0,'37'!$E$49,'37'!$E$48)</f>
        <v>1.20024</v>
      </c>
      <c r="H46" s="67">
        <f>'37'!$D$50</f>
        <v>0</v>
      </c>
      <c r="I46" s="67">
        <f>'37'!$E$51</f>
        <v>101.22</v>
      </c>
      <c r="J46" s="67">
        <f>'37'!$F$65</f>
        <v>0</v>
      </c>
      <c r="K46" s="67">
        <f>'37'!$C$67</f>
        <v>101.22</v>
      </c>
    </row>
    <row r="47" spans="1:11" ht="48" thickBot="1">
      <c r="A47" s="6" t="s">
        <v>168</v>
      </c>
      <c r="B47" s="7" t="s">
        <v>60</v>
      </c>
      <c r="C47" s="7">
        <v>1</v>
      </c>
      <c r="D47" s="7">
        <v>0.5</v>
      </c>
      <c r="E47" s="7">
        <v>200.04</v>
      </c>
      <c r="F47" s="23">
        <f t="shared" si="2"/>
        <v>100.02</v>
      </c>
      <c r="G47" s="66">
        <f>IF('38'!$E$48=0,'38'!$E$49,'38'!$E$48)</f>
        <v>1.20024</v>
      </c>
      <c r="H47" s="67">
        <f>'38'!$D$50</f>
        <v>0</v>
      </c>
      <c r="I47" s="67">
        <f>'38'!$E$51</f>
        <v>101.22</v>
      </c>
      <c r="J47" s="67">
        <f>'38'!$F$65</f>
        <v>0</v>
      </c>
      <c r="K47" s="67">
        <f>'38'!$C$67</f>
        <v>101.22</v>
      </c>
    </row>
    <row r="48" spans="1:11" ht="48" thickBot="1">
      <c r="A48" s="6" t="s">
        <v>171</v>
      </c>
      <c r="B48" s="7" t="s">
        <v>48</v>
      </c>
      <c r="C48" s="7">
        <v>1</v>
      </c>
      <c r="D48" s="7">
        <v>0.5</v>
      </c>
      <c r="E48" s="7">
        <v>200.04</v>
      </c>
      <c r="F48" s="23">
        <f t="shared" si="2"/>
        <v>100.02</v>
      </c>
      <c r="G48" s="66">
        <f>IF('39'!$E$48=0,'39'!$E$49,'39'!$E$48)</f>
        <v>0</v>
      </c>
      <c r="H48" s="67">
        <f>'39'!$D$50</f>
        <v>0</v>
      </c>
      <c r="I48" s="67">
        <f>'39'!$E$51</f>
        <v>100.02</v>
      </c>
      <c r="J48" s="67">
        <f>'39'!$F$65</f>
        <v>0</v>
      </c>
      <c r="K48" s="67">
        <f>'39'!$C$67</f>
        <v>100.02</v>
      </c>
    </row>
    <row r="49" spans="1:11" ht="16.5" thickBot="1">
      <c r="A49" s="6" t="s">
        <v>173</v>
      </c>
      <c r="B49" s="7" t="s">
        <v>82</v>
      </c>
      <c r="C49" s="7">
        <v>50</v>
      </c>
      <c r="D49" s="7">
        <v>0.01</v>
      </c>
      <c r="E49" s="7">
        <v>200.04</v>
      </c>
      <c r="F49" s="23">
        <f t="shared" si="2"/>
        <v>100.02</v>
      </c>
      <c r="G49" s="66">
        <f>IF('40'!$E$48=0,'40'!$E$49,'40'!$E$48)</f>
        <v>0</v>
      </c>
      <c r="H49" s="67">
        <f>'40'!$D$50</f>
        <v>0</v>
      </c>
      <c r="I49" s="67">
        <f>'40'!$E$51</f>
        <v>100.02</v>
      </c>
      <c r="J49" s="67">
        <f>'40'!$F$65</f>
        <v>0</v>
      </c>
      <c r="K49" s="67">
        <f>'40'!$C$67</f>
        <v>100.02</v>
      </c>
    </row>
    <row r="50" spans="1:11" ht="16.5" thickBot="1">
      <c r="A50" s="6" t="s">
        <v>173</v>
      </c>
      <c r="B50" s="7" t="s">
        <v>82</v>
      </c>
      <c r="C50" s="7">
        <v>34</v>
      </c>
      <c r="D50" s="7">
        <v>0.01</v>
      </c>
      <c r="E50" s="7">
        <v>200.04</v>
      </c>
      <c r="F50" s="23">
        <f t="shared" si="2"/>
        <v>68.013599999999997</v>
      </c>
      <c r="G50" s="66">
        <f>IF('41'!$E$48=0,'41'!$E$49,'41'!$E$48)</f>
        <v>0</v>
      </c>
      <c r="H50" s="67">
        <f>'41'!$D$50</f>
        <v>0</v>
      </c>
      <c r="I50" s="67">
        <f>'41'!$E$51</f>
        <v>68.010000000000005</v>
      </c>
      <c r="J50" s="67">
        <f>'41'!$F$65</f>
        <v>0</v>
      </c>
      <c r="K50" s="67">
        <f>'41'!$C$67</f>
        <v>68.010000000000005</v>
      </c>
    </row>
    <row r="51" spans="1:11" ht="16.5" thickBot="1">
      <c r="A51" s="6" t="s">
        <v>173</v>
      </c>
      <c r="B51" s="7" t="s">
        <v>82</v>
      </c>
      <c r="C51" s="7">
        <v>53</v>
      </c>
      <c r="D51" s="7">
        <v>8.0000000000000002E-3</v>
      </c>
      <c r="E51" s="7">
        <v>200.04</v>
      </c>
      <c r="F51" s="23">
        <f t="shared" si="2"/>
        <v>84.816959999999995</v>
      </c>
      <c r="G51" s="66">
        <f>IF('42'!$E$48=0,'42'!$E$49,'42'!$E$48)</f>
        <v>0</v>
      </c>
      <c r="H51" s="67">
        <f>'42'!$D$50</f>
        <v>0</v>
      </c>
      <c r="I51" s="67">
        <f>'42'!$E$51</f>
        <v>84.82</v>
      </c>
      <c r="J51" s="67">
        <f>'42'!$F$65</f>
        <v>0</v>
      </c>
      <c r="K51" s="67">
        <f>'42'!$C$67</f>
        <v>84.82</v>
      </c>
    </row>
    <row r="52" spans="1:11" ht="16.5" thickBot="1">
      <c r="A52" s="6" t="s">
        <v>173</v>
      </c>
      <c r="B52" s="7" t="s">
        <v>82</v>
      </c>
      <c r="C52" s="7">
        <v>53</v>
      </c>
      <c r="D52" s="7">
        <v>8.0000000000000002E-3</v>
      </c>
      <c r="E52" s="7">
        <v>200.04</v>
      </c>
      <c r="F52" s="23">
        <f t="shared" si="2"/>
        <v>84.816959999999995</v>
      </c>
      <c r="G52" s="66">
        <f>IF('43'!$E$48=0,'43'!$E$49,'43'!$E$48)</f>
        <v>0</v>
      </c>
      <c r="H52" s="67">
        <f>'43'!$D$50</f>
        <v>0</v>
      </c>
      <c r="I52" s="67">
        <f>'43'!$E$51</f>
        <v>84.82</v>
      </c>
      <c r="J52" s="67">
        <f>'43'!$F$65</f>
        <v>0</v>
      </c>
      <c r="K52" s="67">
        <f>'43'!$C$67</f>
        <v>84.82</v>
      </c>
    </row>
    <row r="53" spans="1:11" ht="16.5" thickBot="1">
      <c r="A53" s="6" t="s">
        <v>173</v>
      </c>
      <c r="B53" s="7" t="s">
        <v>82</v>
      </c>
      <c r="C53" s="7">
        <v>53</v>
      </c>
      <c r="D53" s="7">
        <v>8.0000000000000002E-3</v>
      </c>
      <c r="E53" s="7">
        <v>200.04</v>
      </c>
      <c r="F53" s="23">
        <f t="shared" si="2"/>
        <v>84.816959999999995</v>
      </c>
      <c r="G53" s="66">
        <f>IF('44'!$E$48=0,'44'!$E$49,'44'!$E$48)</f>
        <v>0</v>
      </c>
      <c r="H53" s="67">
        <f>'44'!$D$50</f>
        <v>0</v>
      </c>
      <c r="I53" s="67">
        <f>'44'!$E$51</f>
        <v>84.82</v>
      </c>
      <c r="J53" s="67">
        <f>'44'!$F$65</f>
        <v>0</v>
      </c>
      <c r="K53" s="67">
        <f>'44'!$C$67</f>
        <v>84.82</v>
      </c>
    </row>
    <row r="54" spans="1:11" ht="16.5" thickBot="1">
      <c r="A54" s="6" t="s">
        <v>173</v>
      </c>
      <c r="B54" s="7" t="s">
        <v>82</v>
      </c>
      <c r="C54" s="7">
        <v>53</v>
      </c>
      <c r="D54" s="7">
        <v>8.0000000000000002E-3</v>
      </c>
      <c r="E54" s="7">
        <v>200.04</v>
      </c>
      <c r="F54" s="23">
        <f t="shared" si="2"/>
        <v>84.816959999999995</v>
      </c>
      <c r="G54" s="66">
        <f>IF('45'!$E$48=0,'45'!$E$49,'45'!$E$48)</f>
        <v>0</v>
      </c>
      <c r="H54" s="67">
        <f>'45'!$D$50</f>
        <v>0</v>
      </c>
      <c r="I54" s="67">
        <f>'45'!$E$51</f>
        <v>84.82</v>
      </c>
      <c r="J54" s="67">
        <f>'45'!$F$65</f>
        <v>0</v>
      </c>
      <c r="K54" s="67">
        <f>'45'!$C$67</f>
        <v>84.82</v>
      </c>
    </row>
    <row r="55" spans="1:11" ht="16.5" thickBot="1">
      <c r="A55" s="6" t="s">
        <v>173</v>
      </c>
      <c r="B55" s="7" t="s">
        <v>82</v>
      </c>
      <c r="C55" s="7">
        <v>53</v>
      </c>
      <c r="D55" s="7">
        <v>8.0000000000000002E-3</v>
      </c>
      <c r="E55" s="7">
        <v>200.04</v>
      </c>
      <c r="F55" s="23">
        <f t="shared" si="2"/>
        <v>84.816959999999995</v>
      </c>
      <c r="G55" s="66">
        <f>IF('46'!$E$48=0,'46'!$E$49,'46'!$E$48)</f>
        <v>0</v>
      </c>
      <c r="H55" s="67">
        <f>'46'!$D$50</f>
        <v>0</v>
      </c>
      <c r="I55" s="67">
        <f>'46'!$E$51</f>
        <v>84.82</v>
      </c>
      <c r="J55" s="67">
        <f>'46'!$F$65</f>
        <v>0</v>
      </c>
      <c r="K55" s="67">
        <f>'46'!$C$67</f>
        <v>84.82</v>
      </c>
    </row>
    <row r="56" spans="1:11" ht="16.5" thickBot="1">
      <c r="A56" s="6" t="s">
        <v>173</v>
      </c>
      <c r="B56" s="7" t="s">
        <v>82</v>
      </c>
      <c r="C56" s="7">
        <v>53</v>
      </c>
      <c r="D56" s="7">
        <v>8.0000000000000002E-3</v>
      </c>
      <c r="E56" s="7">
        <v>200.04</v>
      </c>
      <c r="F56" s="23">
        <f t="shared" si="2"/>
        <v>84.816959999999995</v>
      </c>
      <c r="G56" s="66">
        <f>IF('47'!$E$48=0,'47'!$E$49,'47'!$E$48)</f>
        <v>0</v>
      </c>
      <c r="H56" s="67">
        <f>'47'!$D$50</f>
        <v>0</v>
      </c>
      <c r="I56" s="67">
        <f>'47'!$E$51</f>
        <v>84.82</v>
      </c>
      <c r="J56" s="67">
        <f>'47'!$F$65</f>
        <v>0</v>
      </c>
      <c r="K56" s="67">
        <f>'47'!$C$67</f>
        <v>84.82</v>
      </c>
    </row>
    <row r="57" spans="1:11" ht="16.5" thickBot="1">
      <c r="A57" s="6" t="s">
        <v>173</v>
      </c>
      <c r="B57" s="7" t="s">
        <v>82</v>
      </c>
      <c r="C57" s="7">
        <v>53</v>
      </c>
      <c r="D57" s="7">
        <v>8.0000000000000002E-3</v>
      </c>
      <c r="E57" s="7">
        <v>200.04</v>
      </c>
      <c r="F57" s="23">
        <f t="shared" si="2"/>
        <v>84.816959999999995</v>
      </c>
      <c r="G57" s="66">
        <f>IF('47'!$E$48=0,'47'!$E$49,'47'!$E$48)</f>
        <v>0</v>
      </c>
      <c r="H57" s="67">
        <f>'48'!$D$50</f>
        <v>0</v>
      </c>
      <c r="I57" s="67">
        <f>'48'!$E$51</f>
        <v>84.82</v>
      </c>
      <c r="J57" s="67">
        <f>'48'!$F$65</f>
        <v>0</v>
      </c>
      <c r="K57" s="67">
        <f>'48'!$C$67</f>
        <v>84.82</v>
      </c>
    </row>
    <row r="58" spans="1:11" ht="16.5" thickBot="1">
      <c r="A58" s="6" t="s">
        <v>173</v>
      </c>
      <c r="B58" s="7" t="s">
        <v>82</v>
      </c>
      <c r="C58" s="7">
        <v>53</v>
      </c>
      <c r="D58" s="7">
        <v>8.0000000000000002E-3</v>
      </c>
      <c r="E58" s="7">
        <v>200.04</v>
      </c>
      <c r="F58" s="23">
        <f t="shared" si="2"/>
        <v>84.816959999999995</v>
      </c>
      <c r="G58" s="66">
        <f>IF('49'!$E$48=0,'49'!$E$49,'49'!$E$48)</f>
        <v>0</v>
      </c>
      <c r="H58" s="67">
        <f>'49'!$D$50</f>
        <v>0</v>
      </c>
      <c r="I58" s="67">
        <f>'49'!$E$51</f>
        <v>84.82</v>
      </c>
      <c r="J58" s="67">
        <f>'49'!$F$65</f>
        <v>0</v>
      </c>
      <c r="K58" s="67">
        <f>'49'!$C$67</f>
        <v>84.82</v>
      </c>
    </row>
    <row r="59" spans="1:11" ht="63.75" thickBot="1">
      <c r="A59" s="6" t="s">
        <v>174</v>
      </c>
      <c r="B59" s="7" t="s">
        <v>48</v>
      </c>
      <c r="C59" s="7">
        <v>1</v>
      </c>
      <c r="D59" s="7">
        <v>0.7</v>
      </c>
      <c r="E59" s="7">
        <v>200.04</v>
      </c>
      <c r="F59" s="23">
        <f t="shared" si="2"/>
        <v>140.02799999999999</v>
      </c>
      <c r="G59" s="66">
        <f>IF('50'!$E$48=0,'50'!$E$49,'50'!$E$48)</f>
        <v>0</v>
      </c>
      <c r="H59" s="67">
        <f>'50'!$D$50</f>
        <v>0</v>
      </c>
      <c r="I59" s="67">
        <f>'50'!$E$51</f>
        <v>140.03</v>
      </c>
      <c r="J59" s="67">
        <f>'50'!$F$65</f>
        <v>0</v>
      </c>
      <c r="K59" s="67">
        <f>'50'!$C$67</f>
        <v>140.03</v>
      </c>
    </row>
    <row r="60" spans="1:11" ht="16.5" thickBot="1">
      <c r="G60" s="66">
        <f>SUM(G3:G59)</f>
        <v>654.41581600000006</v>
      </c>
      <c r="H60" s="66">
        <f t="shared" ref="H60:K60" si="3">SUM(H3:H59)</f>
        <v>2396.3481488000002</v>
      </c>
      <c r="I60" s="66">
        <f t="shared" si="3"/>
        <v>59837.760299999987</v>
      </c>
      <c r="J60" s="66">
        <f t="shared" si="3"/>
        <v>4582.91</v>
      </c>
      <c r="K60" s="66">
        <f t="shared" si="3"/>
        <v>64420.670299999983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dataValidations count="2">
    <dataValidation type="list" allowBlank="1" showInputMessage="1" showErrorMessage="1" sqref="B3:B59">
      <formula1>Ед_изм</formula1>
    </dataValidation>
    <dataValidation type="list" allowBlank="1" showInputMessage="1" showErrorMessage="1" sqref="A3:A59">
      <formula1>Наим_работ</formula1>
    </dataValidation>
  </dataValidations>
  <pageMargins left="0.19685039370078741" right="0.15748031496062992" top="0.74803149606299213" bottom="0.43307086614173229" header="0.31496062992125984" footer="0.31496062992125984"/>
  <pageSetup paperSize="9" orientation="landscape" verticalDpi="0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107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106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104</v>
      </c>
      <c r="B35" s="7" t="s">
        <v>48</v>
      </c>
      <c r="C35" s="7">
        <v>1</v>
      </c>
      <c r="D35" s="7">
        <v>0.4</v>
      </c>
      <c r="E35" s="7">
        <v>403.06</v>
      </c>
      <c r="F35" s="23">
        <f t="shared" ref="F35:F43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7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>IF(ISBLANK(D48),0,ROUND((C48/100)*SUM(F34:F43),3))</f>
        <v>1.9350000000000001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IF(ISBLANK(D49),0,ROUND((C49/100)*SUM(F35:F44),3))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163.16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163.16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107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106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81</v>
      </c>
      <c r="B35" s="7" t="s">
        <v>82</v>
      </c>
      <c r="C35" s="7">
        <v>30</v>
      </c>
      <c r="D35" s="7">
        <v>0.2</v>
      </c>
      <c r="E35" s="7">
        <v>403.06</v>
      </c>
      <c r="F35" s="23">
        <f t="shared" ref="F35:F43" si="0">C35*D35*E35</f>
        <v>2418.36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7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>IF(ISBLANK(D48),0,ROUND((C48/100)*SUM(F34:F43),3))</f>
        <v>29.02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IF(ISBLANK(D49),0,ROUND((C49/100)*SUM(F35:F44),3))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2447.38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2447.38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66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0.5</v>
      </c>
      <c r="E35" s="7">
        <v>403.06</v>
      </c>
      <c r="F35" s="23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2.4183599999999998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203.95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203.95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92" t="s">
        <v>3</v>
      </c>
      <c r="B5" s="92"/>
      <c r="C5" s="92"/>
      <c r="D5" s="92"/>
      <c r="E5" s="92"/>
      <c r="F5" s="92"/>
    </row>
    <row r="7" spans="1:6" ht="27">
      <c r="A7" s="92" t="s">
        <v>4</v>
      </c>
      <c r="B7" s="92"/>
      <c r="C7" s="92"/>
      <c r="D7" s="92"/>
      <c r="E7" s="92"/>
      <c r="F7" s="92"/>
    </row>
    <row r="9" spans="1:6" ht="26.25">
      <c r="A9" s="2"/>
    </row>
    <row r="11" spans="1:6" ht="15.75">
      <c r="A11" s="4" t="s">
        <v>5</v>
      </c>
      <c r="B11" s="31"/>
      <c r="C11" s="93" t="s">
        <v>71</v>
      </c>
      <c r="D11" s="93"/>
      <c r="E11" s="93"/>
      <c r="F11" s="93"/>
    </row>
    <row r="13" spans="1:6">
      <c r="A13" s="3"/>
    </row>
    <row r="15" spans="1:6" ht="18.75">
      <c r="A15" s="52" t="s">
        <v>56</v>
      </c>
      <c r="D15" s="52" t="s">
        <v>67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54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55</v>
      </c>
      <c r="B25" s="31"/>
      <c r="C25" s="4"/>
      <c r="D25" s="53" t="s">
        <v>35</v>
      </c>
      <c r="E25" s="31"/>
    </row>
    <row r="27" spans="1:6" ht="18.75">
      <c r="A27" s="94" t="s">
        <v>36</v>
      </c>
      <c r="B27" s="94"/>
      <c r="C27" s="94"/>
      <c r="D27" s="94"/>
      <c r="E27" s="94"/>
      <c r="F27" s="94"/>
    </row>
    <row r="29" spans="1:6">
      <c r="A29" s="91"/>
      <c r="B29" s="91"/>
      <c r="C29" s="91"/>
      <c r="D29" s="91"/>
      <c r="E29" s="91"/>
      <c r="F29" s="91"/>
    </row>
    <row r="30" spans="1:6">
      <c r="A30" s="91"/>
      <c r="B30" s="91"/>
      <c r="C30" s="91"/>
      <c r="D30" s="91"/>
      <c r="E30" s="91"/>
      <c r="F30" s="91"/>
    </row>
    <row r="31" spans="1:6" ht="22.5">
      <c r="A31" s="83" t="s">
        <v>7</v>
      </c>
      <c r="B31" s="83"/>
      <c r="C31" s="83"/>
      <c r="D31" s="83"/>
      <c r="E31" s="83"/>
      <c r="F31" s="83"/>
    </row>
    <row r="32" spans="1:6" ht="16.5" thickBot="1">
      <c r="A32" s="5"/>
    </row>
    <row r="33" spans="1:6">
      <c r="A33" s="84" t="s">
        <v>8</v>
      </c>
      <c r="B33" s="84" t="s">
        <v>9</v>
      </c>
      <c r="C33" s="84" t="s">
        <v>10</v>
      </c>
      <c r="D33" s="84" t="s">
        <v>40</v>
      </c>
      <c r="E33" s="84" t="s">
        <v>11</v>
      </c>
      <c r="F33" s="84" t="s">
        <v>12</v>
      </c>
    </row>
    <row r="34" spans="1:6" ht="29.25" customHeight="1" thickBot="1">
      <c r="A34" s="85"/>
      <c r="B34" s="85"/>
      <c r="C34" s="85"/>
      <c r="D34" s="85"/>
      <c r="E34" s="85"/>
      <c r="F34" s="85"/>
    </row>
    <row r="35" spans="1:6" ht="30" customHeight="1" thickBot="1">
      <c r="A35" s="6" t="s">
        <v>69</v>
      </c>
      <c r="B35" s="7" t="s">
        <v>70</v>
      </c>
      <c r="C35" s="7">
        <v>1</v>
      </c>
      <c r="D35" s="7">
        <v>0.4</v>
      </c>
      <c r="E35" s="7">
        <v>403.06</v>
      </c>
      <c r="F35" s="23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5" t="s">
        <v>64</v>
      </c>
      <c r="E48" s="37">
        <f t="shared" si="1"/>
        <v>1.9346880000000002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86">
        <f>(SUM(F35:F44)+SUM(E46:E49)+F65)*C50</f>
        <v>0</v>
      </c>
      <c r="E50" s="87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163.15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88" t="s">
        <v>23</v>
      </c>
      <c r="B55" s="89"/>
      <c r="C55" s="90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77"/>
      <c r="B56" s="78"/>
      <c r="C56" s="79"/>
      <c r="D56" s="41"/>
      <c r="E56" s="42"/>
      <c r="F56" s="42">
        <f t="shared" ref="F56:F64" si="2">D56*E56</f>
        <v>0</v>
      </c>
    </row>
    <row r="57" spans="1:8" ht="30" customHeight="1" thickBot="1">
      <c r="A57" s="77"/>
      <c r="B57" s="78"/>
      <c r="C57" s="79"/>
      <c r="D57" s="41"/>
      <c r="E57" s="42"/>
      <c r="F57" s="42">
        <f t="shared" si="2"/>
        <v>0</v>
      </c>
    </row>
    <row r="58" spans="1:8" ht="30" customHeight="1" thickBot="1">
      <c r="A58" s="77"/>
      <c r="B58" s="78"/>
      <c r="C58" s="79"/>
      <c r="D58" s="41"/>
      <c r="E58" s="42"/>
      <c r="F58" s="42">
        <f t="shared" si="2"/>
        <v>0</v>
      </c>
    </row>
    <row r="59" spans="1:8" ht="30" customHeight="1" thickBot="1">
      <c r="A59" s="77"/>
      <c r="B59" s="78"/>
      <c r="C59" s="79"/>
      <c r="D59" s="41"/>
      <c r="E59" s="42"/>
      <c r="F59" s="42">
        <f t="shared" si="2"/>
        <v>0</v>
      </c>
    </row>
    <row r="60" spans="1:8" ht="30" customHeight="1" thickBot="1">
      <c r="A60" s="77"/>
      <c r="B60" s="78"/>
      <c r="C60" s="79"/>
      <c r="D60" s="41"/>
      <c r="E60" s="42"/>
      <c r="F60" s="42">
        <f t="shared" si="2"/>
        <v>0</v>
      </c>
    </row>
    <row r="61" spans="1:8" ht="30" customHeight="1" thickBot="1">
      <c r="A61" s="77"/>
      <c r="B61" s="78"/>
      <c r="C61" s="79"/>
      <c r="D61" s="41"/>
      <c r="E61" s="42"/>
      <c r="F61" s="42">
        <f t="shared" si="2"/>
        <v>0</v>
      </c>
    </row>
    <row r="62" spans="1:8" ht="30" customHeight="1" thickBot="1">
      <c r="A62" s="77"/>
      <c r="B62" s="78"/>
      <c r="C62" s="79"/>
      <c r="D62" s="41"/>
      <c r="E62" s="42"/>
      <c r="F62" s="42">
        <f t="shared" si="2"/>
        <v>0</v>
      </c>
    </row>
    <row r="63" spans="1:8" ht="30" customHeight="1" thickBot="1">
      <c r="A63" s="77"/>
      <c r="B63" s="78"/>
      <c r="C63" s="79"/>
      <c r="D63" s="41"/>
      <c r="E63" s="42"/>
      <c r="F63" s="42">
        <f t="shared" si="2"/>
        <v>0</v>
      </c>
    </row>
    <row r="64" spans="1:8" ht="30" customHeight="1" thickBot="1">
      <c r="A64" s="77"/>
      <c r="B64" s="78"/>
      <c r="C64" s="79"/>
      <c r="D64" s="43"/>
      <c r="E64" s="44"/>
      <c r="F64" s="42">
        <f t="shared" si="2"/>
        <v>0</v>
      </c>
    </row>
    <row r="65" spans="1:6" ht="30" customHeight="1" thickBot="1">
      <c r="A65" s="80" t="s">
        <v>27</v>
      </c>
      <c r="B65" s="81"/>
      <c r="C65" s="82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163.15</v>
      </c>
      <c r="D67" s="49"/>
      <c r="E67" s="32"/>
      <c r="F67" s="32"/>
    </row>
    <row r="68" spans="1:6" ht="15.75">
      <c r="A68" s="16"/>
    </row>
    <row r="69" spans="1:6" ht="60" customHeight="1">
      <c r="A69" s="76" t="s">
        <v>28</v>
      </c>
      <c r="B69" s="76"/>
      <c r="C69" s="76"/>
      <c r="D69" s="76"/>
      <c r="E69" s="76"/>
      <c r="F69" s="76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5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2018-12-14T01:54:07Z</cp:lastPrinted>
  <dcterms:created xsi:type="dcterms:W3CDTF">2018-09-26T08:15:46Z</dcterms:created>
  <dcterms:modified xsi:type="dcterms:W3CDTF">2019-01-16T09:21:00Z</dcterms:modified>
</cp:coreProperties>
</file>